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8740" windowHeight="1234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N79" i="1" l="1"/>
  <c r="M79" i="1"/>
  <c r="L79" i="1"/>
  <c r="K79" i="1"/>
  <c r="J79" i="1"/>
  <c r="N78" i="1"/>
  <c r="M78" i="1"/>
  <c r="L78" i="1"/>
  <c r="K78" i="1"/>
  <c r="J78" i="1"/>
  <c r="N77" i="1"/>
  <c r="M77" i="1"/>
  <c r="L77" i="1"/>
  <c r="K77" i="1"/>
  <c r="J77" i="1"/>
  <c r="N76" i="1"/>
  <c r="M76" i="1"/>
  <c r="L76" i="1"/>
  <c r="K76" i="1"/>
  <c r="J76" i="1"/>
  <c r="N75" i="1"/>
  <c r="M75" i="1"/>
  <c r="L75" i="1"/>
  <c r="K75" i="1"/>
  <c r="J75" i="1"/>
  <c r="N74" i="1"/>
  <c r="M74" i="1"/>
  <c r="L74" i="1"/>
  <c r="K74" i="1"/>
  <c r="J74" i="1"/>
  <c r="N73" i="1"/>
  <c r="M73" i="1"/>
  <c r="L73" i="1"/>
  <c r="K73" i="1"/>
  <c r="J73" i="1"/>
  <c r="N72" i="1"/>
  <c r="M72" i="1"/>
  <c r="L72" i="1"/>
  <c r="K72" i="1"/>
  <c r="J72" i="1"/>
  <c r="I72" i="1"/>
  <c r="H72" i="1"/>
  <c r="G72" i="1"/>
  <c r="N65" i="1"/>
  <c r="M65" i="1"/>
  <c r="L65" i="1"/>
  <c r="K65" i="1"/>
  <c r="J65" i="1"/>
  <c r="I65" i="1"/>
  <c r="H65" i="1"/>
  <c r="G65" i="1"/>
  <c r="F65" i="1"/>
  <c r="E65" i="1"/>
  <c r="D65" i="1"/>
  <c r="C65" i="1"/>
  <c r="O65" i="1" s="1"/>
  <c r="N64" i="1"/>
  <c r="M64" i="1"/>
  <c r="L64" i="1"/>
  <c r="K64" i="1"/>
  <c r="J64" i="1"/>
  <c r="I64" i="1"/>
  <c r="H64" i="1"/>
  <c r="G64" i="1"/>
  <c r="F64" i="1"/>
  <c r="E64" i="1"/>
  <c r="D64" i="1"/>
  <c r="C64" i="1"/>
  <c r="O64" i="1" s="1"/>
  <c r="N63" i="1"/>
  <c r="M63" i="1"/>
  <c r="L63" i="1"/>
  <c r="K63" i="1"/>
  <c r="J63" i="1"/>
  <c r="I63" i="1"/>
  <c r="H63" i="1"/>
  <c r="G63" i="1"/>
  <c r="F63" i="1"/>
  <c r="E63" i="1"/>
  <c r="D63" i="1"/>
  <c r="C63" i="1"/>
  <c r="O63" i="1" s="1"/>
  <c r="N62" i="1"/>
  <c r="M62" i="1"/>
  <c r="L62" i="1"/>
  <c r="K62" i="1"/>
  <c r="J62" i="1"/>
  <c r="I62" i="1"/>
  <c r="H62" i="1"/>
  <c r="G62" i="1"/>
  <c r="F62" i="1"/>
  <c r="E62" i="1"/>
  <c r="D62" i="1"/>
  <c r="C62" i="1"/>
  <c r="O62" i="1" s="1"/>
  <c r="I61" i="1"/>
  <c r="H61" i="1"/>
  <c r="G61" i="1"/>
  <c r="F61" i="1"/>
  <c r="E61" i="1"/>
  <c r="O61" i="1" s="1"/>
  <c r="D61" i="1"/>
  <c r="C61" i="1"/>
  <c r="N60" i="1"/>
  <c r="M60" i="1"/>
  <c r="L60" i="1"/>
  <c r="K60" i="1"/>
  <c r="J60" i="1"/>
  <c r="I60" i="1"/>
  <c r="H60" i="1"/>
  <c r="G60" i="1"/>
  <c r="F60" i="1"/>
  <c r="E60" i="1"/>
  <c r="D60" i="1"/>
  <c r="C60" i="1"/>
  <c r="O60" i="1" s="1"/>
  <c r="N59" i="1"/>
  <c r="M59" i="1"/>
  <c r="L59" i="1"/>
  <c r="K59" i="1"/>
  <c r="J59" i="1"/>
  <c r="I59" i="1"/>
  <c r="H59" i="1"/>
  <c r="G59" i="1"/>
  <c r="F59" i="1"/>
  <c r="E59" i="1"/>
  <c r="D59" i="1"/>
  <c r="C59" i="1"/>
  <c r="O59" i="1" s="1"/>
  <c r="N58" i="1"/>
  <c r="M58" i="1"/>
  <c r="L58" i="1"/>
  <c r="K58" i="1"/>
  <c r="J58" i="1"/>
  <c r="I58" i="1"/>
  <c r="H58" i="1"/>
  <c r="G58" i="1"/>
  <c r="F58" i="1"/>
  <c r="E58" i="1"/>
  <c r="D58" i="1"/>
  <c r="C58" i="1"/>
  <c r="O58" i="1" s="1"/>
  <c r="N57" i="1"/>
  <c r="M57" i="1"/>
  <c r="L57" i="1"/>
  <c r="K57" i="1"/>
  <c r="J57" i="1"/>
  <c r="I57" i="1"/>
  <c r="H57" i="1"/>
  <c r="G57" i="1"/>
  <c r="F57" i="1"/>
  <c r="E57" i="1"/>
  <c r="D57" i="1"/>
  <c r="C57" i="1"/>
  <c r="O57" i="1" s="1"/>
  <c r="N56" i="1"/>
  <c r="M56" i="1"/>
  <c r="L56" i="1"/>
  <c r="K56" i="1"/>
  <c r="J56" i="1"/>
  <c r="I56" i="1"/>
  <c r="H56" i="1"/>
  <c r="G56" i="1"/>
  <c r="F56" i="1"/>
  <c r="E56" i="1"/>
  <c r="D56" i="1"/>
  <c r="C56" i="1"/>
  <c r="O56" i="1" s="1"/>
  <c r="N55" i="1"/>
  <c r="M55" i="1"/>
  <c r="L55" i="1"/>
  <c r="K55" i="1"/>
  <c r="J55" i="1"/>
  <c r="I55" i="1"/>
  <c r="H55" i="1"/>
  <c r="G55" i="1"/>
  <c r="F55" i="1"/>
  <c r="E55" i="1"/>
  <c r="D55" i="1"/>
  <c r="C55" i="1"/>
  <c r="O55" i="1" s="1"/>
  <c r="N54" i="1"/>
  <c r="M54" i="1"/>
  <c r="K54" i="1"/>
  <c r="J54" i="1"/>
  <c r="I54" i="1"/>
  <c r="H54" i="1"/>
  <c r="G54" i="1"/>
  <c r="F54" i="1"/>
  <c r="E54" i="1"/>
  <c r="D54" i="1"/>
  <c r="C54" i="1"/>
  <c r="O54" i="1" s="1"/>
  <c r="N53" i="1"/>
  <c r="M53" i="1"/>
  <c r="L53" i="1"/>
  <c r="K53" i="1"/>
  <c r="J53" i="1"/>
  <c r="I53" i="1"/>
  <c r="H53" i="1"/>
  <c r="G53" i="1"/>
  <c r="F53" i="1"/>
  <c r="E53" i="1"/>
  <c r="D53" i="1"/>
  <c r="C53" i="1"/>
  <c r="O53" i="1" s="1"/>
  <c r="N52" i="1"/>
  <c r="M52" i="1"/>
  <c r="L52" i="1"/>
  <c r="K52" i="1"/>
  <c r="J52" i="1"/>
  <c r="I52" i="1"/>
  <c r="H52" i="1"/>
  <c r="G52" i="1"/>
  <c r="F52" i="1"/>
  <c r="E52" i="1"/>
  <c r="D52" i="1"/>
  <c r="C52" i="1"/>
  <c r="O52" i="1" s="1"/>
  <c r="N51" i="1"/>
  <c r="M51" i="1"/>
  <c r="L51" i="1"/>
  <c r="K51" i="1"/>
  <c r="J51" i="1"/>
  <c r="I51" i="1"/>
  <c r="H51" i="1"/>
  <c r="G51" i="1"/>
  <c r="F51" i="1"/>
  <c r="O51" i="1" s="1"/>
  <c r="E51" i="1"/>
  <c r="C51" i="1"/>
  <c r="N50" i="1"/>
  <c r="M50" i="1"/>
  <c r="L50" i="1"/>
  <c r="K50" i="1"/>
  <c r="J50" i="1"/>
  <c r="I50" i="1"/>
  <c r="H50" i="1"/>
  <c r="G50" i="1"/>
  <c r="F50" i="1"/>
  <c r="E50" i="1"/>
  <c r="D50" i="1"/>
  <c r="C50" i="1"/>
  <c r="O50" i="1" s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N48" i="1"/>
  <c r="M48" i="1"/>
  <c r="L48" i="1"/>
  <c r="K48" i="1"/>
  <c r="J48" i="1"/>
  <c r="I48" i="1"/>
  <c r="H48" i="1"/>
  <c r="G48" i="1"/>
  <c r="F48" i="1"/>
  <c r="E48" i="1"/>
  <c r="D48" i="1"/>
  <c r="C48" i="1"/>
  <c r="O48" i="1" s="1"/>
  <c r="N47" i="1"/>
  <c r="M47" i="1"/>
  <c r="M67" i="1" s="1"/>
  <c r="L47" i="1"/>
  <c r="K47" i="1"/>
  <c r="J47" i="1"/>
  <c r="I47" i="1"/>
  <c r="I67" i="1" s="1"/>
  <c r="H47" i="1"/>
  <c r="G47" i="1"/>
  <c r="F47" i="1"/>
  <c r="E47" i="1"/>
  <c r="E67" i="1" s="1"/>
  <c r="D47" i="1"/>
  <c r="C47" i="1"/>
  <c r="O47" i="1" s="1"/>
  <c r="N46" i="1"/>
  <c r="N67" i="1" s="1"/>
  <c r="M46" i="1"/>
  <c r="L46" i="1"/>
  <c r="K46" i="1"/>
  <c r="J46" i="1"/>
  <c r="J67" i="1" s="1"/>
  <c r="I46" i="1"/>
  <c r="H46" i="1"/>
  <c r="G46" i="1"/>
  <c r="F46" i="1"/>
  <c r="F67" i="1" s="1"/>
  <c r="E46" i="1"/>
  <c r="D46" i="1"/>
  <c r="C46" i="1"/>
  <c r="O46" i="1" s="1"/>
  <c r="N45" i="1"/>
  <c r="M45" i="1"/>
  <c r="L45" i="1"/>
  <c r="L67" i="1" s="1"/>
  <c r="K45" i="1"/>
  <c r="K67" i="1" s="1"/>
  <c r="J45" i="1"/>
  <c r="I45" i="1"/>
  <c r="H45" i="1"/>
  <c r="H67" i="1" s="1"/>
  <c r="G45" i="1"/>
  <c r="G67" i="1" s="1"/>
  <c r="F45" i="1"/>
  <c r="E45" i="1"/>
  <c r="D45" i="1"/>
  <c r="D67" i="1" s="1"/>
  <c r="C45" i="1"/>
  <c r="C67" i="1" s="1"/>
  <c r="N34" i="1"/>
  <c r="M34" i="1"/>
  <c r="L34" i="1"/>
  <c r="K34" i="1"/>
  <c r="J34" i="1"/>
  <c r="I34" i="1"/>
  <c r="H34" i="1"/>
  <c r="G34" i="1"/>
  <c r="F34" i="1"/>
  <c r="E34" i="1"/>
  <c r="D34" i="1"/>
  <c r="C34" i="1"/>
  <c r="O31" i="1"/>
  <c r="O79" i="1" s="1"/>
  <c r="O30" i="1"/>
  <c r="O78" i="1" s="1"/>
  <c r="O29" i="1"/>
  <c r="O77" i="1" s="1"/>
  <c r="O28" i="1"/>
  <c r="O76" i="1" s="1"/>
  <c r="O27" i="1"/>
  <c r="O75" i="1" s="1"/>
  <c r="O26" i="1"/>
  <c r="O74" i="1" s="1"/>
  <c r="O25" i="1"/>
  <c r="O73" i="1" s="1"/>
  <c r="O24" i="1"/>
  <c r="O72" i="1" s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35" i="1" s="1"/>
  <c r="O45" i="1" l="1"/>
  <c r="O68" i="1" s="1"/>
</calcChain>
</file>

<file path=xl/sharedStrings.xml><?xml version="1.0" encoding="utf-8"?>
<sst xmlns="http://schemas.openxmlformats.org/spreadsheetml/2006/main" count="189" uniqueCount="90">
  <si>
    <t>Nitrogen Dioxide 2018</t>
  </si>
  <si>
    <t>Non bias adjusted data</t>
  </si>
  <si>
    <t>Kerb distance (m)</t>
  </si>
  <si>
    <t>Height (m)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</si>
  <si>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</si>
  <si>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</si>
  <si>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</si>
  <si>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</si>
  <si>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</si>
  <si>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</si>
  <si>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</si>
  <si>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</si>
  <si>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</si>
  <si>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</si>
  <si>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</si>
  <si>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</si>
  <si>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Averages</t>
  </si>
  <si>
    <t>Site 1</t>
  </si>
  <si>
    <t>Municipal Offices (Front)</t>
  </si>
  <si>
    <t>Site 2</t>
  </si>
  <si>
    <t>Municipal Offices (Back)</t>
  </si>
  <si>
    <t>Site 3</t>
  </si>
  <si>
    <t>Ladies College</t>
  </si>
  <si>
    <t>Site 4</t>
  </si>
  <si>
    <t>2 Gloucester Road</t>
  </si>
  <si>
    <t>Site 5</t>
  </si>
  <si>
    <t>422 High St</t>
  </si>
  <si>
    <t>Site 6</t>
  </si>
  <si>
    <t>New Rutland</t>
  </si>
  <si>
    <t>Site 7</t>
  </si>
  <si>
    <t>Co-location - 1</t>
  </si>
  <si>
    <t>Missing</t>
  </si>
  <si>
    <t>Site 8</t>
  </si>
  <si>
    <t>Co-location - 2</t>
  </si>
  <si>
    <t>Site 9</t>
  </si>
  <si>
    <t>Co-location - 3</t>
  </si>
  <si>
    <t>Site 10</t>
  </si>
  <si>
    <t>2 Swindon Road</t>
  </si>
  <si>
    <t>Site 11</t>
  </si>
  <si>
    <t>Portland Street</t>
  </si>
  <si>
    <t>Site 12</t>
  </si>
  <si>
    <t>Winchcombe/Fairview</t>
  </si>
  <si>
    <t>Site 13</t>
  </si>
  <si>
    <t>Albion Street (outside no. 54)</t>
  </si>
  <si>
    <t>Site 14</t>
  </si>
  <si>
    <t>2 London Road</t>
  </si>
  <si>
    <t>Site 15</t>
  </si>
  <si>
    <t>YMCA - High St</t>
  </si>
  <si>
    <t>Site 16</t>
  </si>
  <si>
    <t>8a Bath Road</t>
  </si>
  <si>
    <t>Site 17</t>
  </si>
  <si>
    <t>Clarence Parade (opp no. 6)</t>
  </si>
  <si>
    <t>Site 18</t>
  </si>
  <si>
    <t>81 London Road</t>
  </si>
  <si>
    <t>Site 19</t>
  </si>
  <si>
    <t>264 Gloucester Road</t>
  </si>
  <si>
    <t>Site 20</t>
  </si>
  <si>
    <t>340 Gloucester Road</t>
  </si>
  <si>
    <t>Site 21</t>
  </si>
  <si>
    <t>14 Imperial Square</t>
  </si>
  <si>
    <t>Site 22</t>
  </si>
  <si>
    <t>Hatherley Lane</t>
  </si>
  <si>
    <t>Site 23</t>
  </si>
  <si>
    <t>St James Square</t>
  </si>
  <si>
    <t>Site 24</t>
  </si>
  <si>
    <t>St Gregorys Church</t>
  </si>
  <si>
    <t>Site 25</t>
  </si>
  <si>
    <t>St Georges Street</t>
  </si>
  <si>
    <t>Site 26</t>
  </si>
  <si>
    <t>St Pauls Road</t>
  </si>
  <si>
    <t>Site 27</t>
  </si>
  <si>
    <t>St Lukes College Road</t>
  </si>
  <si>
    <t>Site 28</t>
  </si>
  <si>
    <t>Princess Elizabeth Way North</t>
  </si>
  <si>
    <t>Site 29</t>
  </si>
  <si>
    <t>Princess Elizabeth Way South</t>
  </si>
  <si>
    <t>21 site Monthly averages (unbiased)</t>
  </si>
  <si>
    <t>Average for AQMA (unbiased)</t>
  </si>
  <si>
    <t>Units = ug/m3</t>
  </si>
  <si>
    <t>OVER 40 ug/m3</t>
  </si>
  <si>
    <t xml:space="preserve">Bias Adjustment used = </t>
  </si>
  <si>
    <t>OVER 50 ug/m3</t>
  </si>
  <si>
    <t>OVER 60 ug/m3</t>
  </si>
  <si>
    <t>OVER 70 ug/m3</t>
  </si>
  <si>
    <t>Established sites</t>
  </si>
  <si>
    <t>Bias adjusted data</t>
  </si>
  <si>
    <t>14 Imperal Square</t>
  </si>
  <si>
    <t>Monthly averages (bias adjusted)</t>
  </si>
  <si>
    <t>Average for AQMA (bias adjusted)</t>
  </si>
  <si>
    <t>New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</si>
</sst>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color indexed="5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4" borderId="1" xfId="0" applyFont="1" applyFill="1" applyBorder="1"/>
    <xf numFmtId="2" fontId="0" fillId="0" borderId="1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4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4" borderId="5" xfId="0" applyFont="1" applyFill="1" applyBorder="1"/>
    <xf numFmtId="2" fontId="0" fillId="0" borderId="2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0" fillId="0" borderId="0" xfId="0" applyFont="1"/>
    <xf numFmtId="0" fontId="0" fillId="0" borderId="0" xfId="0" applyFont="1" applyBorder="1"/>
    <xf numFmtId="0" fontId="0" fillId="2" borderId="1" xfId="0" applyFont="1" applyFill="1" applyBorder="1"/>
    <xf numFmtId="2" fontId="0" fillId="8" borderId="1" xfId="0" applyNumberFormat="1" applyFont="1" applyFill="1" applyBorder="1" applyAlignment="1">
      <alignment horizontal="left"/>
    </xf>
    <xf numFmtId="2" fontId="0" fillId="0" borderId="0" xfId="0" applyNumberFormat="1" applyFont="1"/>
    <xf numFmtId="0" fontId="0" fillId="10" borderId="0" xfId="0" applyFont="1" applyFill="1"/>
    <xf numFmtId="0" fontId="0" fillId="0" borderId="0" xfId="0" applyFont="1" applyFill="1"/>
    <xf numFmtId="0" fontId="0" fillId="11" borderId="0" xfId="0" applyFont="1" applyFill="1"/>
    <xf numFmtId="0" fontId="0" fillId="13" borderId="0" xfId="0" applyFont="1" applyFill="1"/>
    <xf numFmtId="165" fontId="0" fillId="2" borderId="0" xfId="0" applyNumberFormat="1" applyFont="1" applyFill="1" applyAlignment="1">
      <alignment horizontal="center"/>
    </xf>
    <xf numFmtId="0" fontId="2" fillId="0" borderId="0" xfId="0" applyFont="1" applyBorder="1"/>
    <xf numFmtId="0" fontId="3" fillId="3" borderId="1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4" borderId="1" xfId="0" applyFont="1" applyFill="1" applyBorder="1"/>
    <xf numFmtId="2" fontId="4" fillId="0" borderId="1" xfId="1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0" fontId="4" fillId="4" borderId="1" xfId="0" applyFont="1" applyFill="1" applyBorder="1"/>
    <xf numFmtId="2" fontId="2" fillId="7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9" borderId="1" xfId="0" applyFont="1" applyFill="1" applyBorder="1"/>
    <xf numFmtId="2" fontId="4" fillId="3" borderId="2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6" fillId="0" borderId="0" xfId="0" applyNumberFormat="1" applyFont="1"/>
    <xf numFmtId="2" fontId="4" fillId="2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12" borderId="0" xfId="0" applyFont="1" applyFill="1"/>
    <xf numFmtId="0" fontId="2" fillId="0" borderId="0" xfId="0" applyFont="1"/>
    <xf numFmtId="2" fontId="4" fillId="5" borderId="1" xfId="0" applyNumberFormat="1" applyFont="1" applyFill="1" applyBorder="1" applyAlignment="1">
      <alignment horizontal="center"/>
    </xf>
    <xf numFmtId="0" fontId="5" fillId="4" borderId="0" xfId="0" applyFont="1" applyFill="1" applyBorder="1"/>
    <xf numFmtId="2" fontId="4" fillId="0" borderId="2" xfId="1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5" xfId="0" applyFont="1" applyFill="1" applyBorder="1"/>
    <xf numFmtId="2" fontId="8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/>
  </cellXfs>
  <cellStyles count="2">
    <cellStyle name="Normal" xfId="0" builtinId="0"/>
    <cellStyle name="Normal_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workbookViewId="0">
      <selection activeCell="E29" sqref="E29"/>
    </sheetView>
  </sheetViews>
  <sheetFormatPr defaultRowHeight="15" x14ac:dyDescent="0.25"/>
  <cols>
    <col min="1" max="1" width="8.7109375" style="16"/>
    <col min="2" max="2" width="35" style="16" customWidth="1"/>
    <col min="3" max="6" width="8.7109375" style="16"/>
    <col min="7" max="7" width="10.140625" style="16" customWidth="1"/>
    <col min="8" max="15" width="8.7109375" style="16"/>
    <col min="16" max="16" width="20.85546875" style="16" customWidth="1"/>
    <col min="17" max="17" width="15.42578125" style="16" customWidth="1"/>
    <col min="18" max="257" width="8.7109375" style="16"/>
    <col min="258" max="258" width="35" style="16" customWidth="1"/>
    <col min="259" max="262" width="8.7109375" style="16"/>
    <col min="263" max="263" width="14.85546875" style="16" bestFit="1" customWidth="1"/>
    <col min="264" max="271" width="8.7109375" style="16"/>
    <col min="272" max="272" width="20.85546875" style="16" customWidth="1"/>
    <col min="273" max="273" width="15.42578125" style="16" customWidth="1"/>
    <col min="274" max="513" width="8.7109375" style="16"/>
    <col min="514" max="514" width="35" style="16" customWidth="1"/>
    <col min="515" max="518" width="8.7109375" style="16"/>
    <col min="519" max="519" width="14.85546875" style="16" bestFit="1" customWidth="1"/>
    <col min="520" max="527" width="8.7109375" style="16"/>
    <col min="528" max="528" width="20.85546875" style="16" customWidth="1"/>
    <col min="529" max="529" width="15.42578125" style="16" customWidth="1"/>
    <col min="530" max="769" width="8.7109375" style="16"/>
    <col min="770" max="770" width="35" style="16" customWidth="1"/>
    <col min="771" max="774" width="8.7109375" style="16"/>
    <col min="775" max="775" width="14.85546875" style="16" bestFit="1" customWidth="1"/>
    <col min="776" max="783" width="8.7109375" style="16"/>
    <col min="784" max="784" width="20.85546875" style="16" customWidth="1"/>
    <col min="785" max="785" width="15.42578125" style="16" customWidth="1"/>
    <col min="786" max="1025" width="8.7109375" style="16"/>
    <col min="1026" max="1026" width="35" style="16" customWidth="1"/>
    <col min="1027" max="1030" width="8.7109375" style="16"/>
    <col min="1031" max="1031" width="14.85546875" style="16" bestFit="1" customWidth="1"/>
    <col min="1032" max="1039" width="8.7109375" style="16"/>
    <col min="1040" max="1040" width="20.85546875" style="16" customWidth="1"/>
    <col min="1041" max="1041" width="15.42578125" style="16" customWidth="1"/>
    <col min="1042" max="1281" width="8.7109375" style="16"/>
    <col min="1282" max="1282" width="35" style="16" customWidth="1"/>
    <col min="1283" max="1286" width="8.7109375" style="16"/>
    <col min="1287" max="1287" width="14.85546875" style="16" bestFit="1" customWidth="1"/>
    <col min="1288" max="1295" width="8.7109375" style="16"/>
    <col min="1296" max="1296" width="20.85546875" style="16" customWidth="1"/>
    <col min="1297" max="1297" width="15.42578125" style="16" customWidth="1"/>
    <col min="1298" max="1537" width="8.7109375" style="16"/>
    <col min="1538" max="1538" width="35" style="16" customWidth="1"/>
    <col min="1539" max="1542" width="8.7109375" style="16"/>
    <col min="1543" max="1543" width="14.85546875" style="16" bestFit="1" customWidth="1"/>
    <col min="1544" max="1551" width="8.7109375" style="16"/>
    <col min="1552" max="1552" width="20.85546875" style="16" customWidth="1"/>
    <col min="1553" max="1553" width="15.42578125" style="16" customWidth="1"/>
    <col min="1554" max="1793" width="8.7109375" style="16"/>
    <col min="1794" max="1794" width="35" style="16" customWidth="1"/>
    <col min="1795" max="1798" width="8.7109375" style="16"/>
    <col min="1799" max="1799" width="14.85546875" style="16" bestFit="1" customWidth="1"/>
    <col min="1800" max="1807" width="8.7109375" style="16"/>
    <col min="1808" max="1808" width="20.85546875" style="16" customWidth="1"/>
    <col min="1809" max="1809" width="15.42578125" style="16" customWidth="1"/>
    <col min="1810" max="2049" width="8.7109375" style="16"/>
    <col min="2050" max="2050" width="35" style="16" customWidth="1"/>
    <col min="2051" max="2054" width="8.7109375" style="16"/>
    <col min="2055" max="2055" width="14.85546875" style="16" bestFit="1" customWidth="1"/>
    <col min="2056" max="2063" width="8.7109375" style="16"/>
    <col min="2064" max="2064" width="20.85546875" style="16" customWidth="1"/>
    <col min="2065" max="2065" width="15.42578125" style="16" customWidth="1"/>
    <col min="2066" max="2305" width="8.7109375" style="16"/>
    <col min="2306" max="2306" width="35" style="16" customWidth="1"/>
    <col min="2307" max="2310" width="8.7109375" style="16"/>
    <col min="2311" max="2311" width="14.85546875" style="16" bestFit="1" customWidth="1"/>
    <col min="2312" max="2319" width="8.7109375" style="16"/>
    <col min="2320" max="2320" width="20.85546875" style="16" customWidth="1"/>
    <col min="2321" max="2321" width="15.42578125" style="16" customWidth="1"/>
    <col min="2322" max="2561" width="8.7109375" style="16"/>
    <col min="2562" max="2562" width="35" style="16" customWidth="1"/>
    <col min="2563" max="2566" width="8.7109375" style="16"/>
    <col min="2567" max="2567" width="14.85546875" style="16" bestFit="1" customWidth="1"/>
    <col min="2568" max="2575" width="8.7109375" style="16"/>
    <col min="2576" max="2576" width="20.85546875" style="16" customWidth="1"/>
    <col min="2577" max="2577" width="15.42578125" style="16" customWidth="1"/>
    <col min="2578" max="2817" width="8.7109375" style="16"/>
    <col min="2818" max="2818" width="35" style="16" customWidth="1"/>
    <col min="2819" max="2822" width="8.7109375" style="16"/>
    <col min="2823" max="2823" width="14.85546875" style="16" bestFit="1" customWidth="1"/>
    <col min="2824" max="2831" width="8.7109375" style="16"/>
    <col min="2832" max="2832" width="20.85546875" style="16" customWidth="1"/>
    <col min="2833" max="2833" width="15.42578125" style="16" customWidth="1"/>
    <col min="2834" max="3073" width="8.7109375" style="16"/>
    <col min="3074" max="3074" width="35" style="16" customWidth="1"/>
    <col min="3075" max="3078" width="8.7109375" style="16"/>
    <col min="3079" max="3079" width="14.85546875" style="16" bestFit="1" customWidth="1"/>
    <col min="3080" max="3087" width="8.7109375" style="16"/>
    <col min="3088" max="3088" width="20.85546875" style="16" customWidth="1"/>
    <col min="3089" max="3089" width="15.42578125" style="16" customWidth="1"/>
    <col min="3090" max="3329" width="8.7109375" style="16"/>
    <col min="3330" max="3330" width="35" style="16" customWidth="1"/>
    <col min="3331" max="3334" width="8.7109375" style="16"/>
    <col min="3335" max="3335" width="14.85546875" style="16" bestFit="1" customWidth="1"/>
    <col min="3336" max="3343" width="8.7109375" style="16"/>
    <col min="3344" max="3344" width="20.85546875" style="16" customWidth="1"/>
    <col min="3345" max="3345" width="15.42578125" style="16" customWidth="1"/>
    <col min="3346" max="3585" width="8.7109375" style="16"/>
    <col min="3586" max="3586" width="35" style="16" customWidth="1"/>
    <col min="3587" max="3590" width="8.7109375" style="16"/>
    <col min="3591" max="3591" width="14.85546875" style="16" bestFit="1" customWidth="1"/>
    <col min="3592" max="3599" width="8.7109375" style="16"/>
    <col min="3600" max="3600" width="20.85546875" style="16" customWidth="1"/>
    <col min="3601" max="3601" width="15.42578125" style="16" customWidth="1"/>
    <col min="3602" max="3841" width="8.7109375" style="16"/>
    <col min="3842" max="3842" width="35" style="16" customWidth="1"/>
    <col min="3843" max="3846" width="8.7109375" style="16"/>
    <col min="3847" max="3847" width="14.85546875" style="16" bestFit="1" customWidth="1"/>
    <col min="3848" max="3855" width="8.7109375" style="16"/>
    <col min="3856" max="3856" width="20.85546875" style="16" customWidth="1"/>
    <col min="3857" max="3857" width="15.42578125" style="16" customWidth="1"/>
    <col min="3858" max="4097" width="8.7109375" style="16"/>
    <col min="4098" max="4098" width="35" style="16" customWidth="1"/>
    <col min="4099" max="4102" width="8.7109375" style="16"/>
    <col min="4103" max="4103" width="14.85546875" style="16" bestFit="1" customWidth="1"/>
    <col min="4104" max="4111" width="8.7109375" style="16"/>
    <col min="4112" max="4112" width="20.85546875" style="16" customWidth="1"/>
    <col min="4113" max="4113" width="15.42578125" style="16" customWidth="1"/>
    <col min="4114" max="4353" width="8.7109375" style="16"/>
    <col min="4354" max="4354" width="35" style="16" customWidth="1"/>
    <col min="4355" max="4358" width="8.7109375" style="16"/>
    <col min="4359" max="4359" width="14.85546875" style="16" bestFit="1" customWidth="1"/>
    <col min="4360" max="4367" width="8.7109375" style="16"/>
    <col min="4368" max="4368" width="20.85546875" style="16" customWidth="1"/>
    <col min="4369" max="4369" width="15.42578125" style="16" customWidth="1"/>
    <col min="4370" max="4609" width="8.7109375" style="16"/>
    <col min="4610" max="4610" width="35" style="16" customWidth="1"/>
    <col min="4611" max="4614" width="8.7109375" style="16"/>
    <col min="4615" max="4615" width="14.85546875" style="16" bestFit="1" customWidth="1"/>
    <col min="4616" max="4623" width="8.7109375" style="16"/>
    <col min="4624" max="4624" width="20.85546875" style="16" customWidth="1"/>
    <col min="4625" max="4625" width="15.42578125" style="16" customWidth="1"/>
    <col min="4626" max="4865" width="8.7109375" style="16"/>
    <col min="4866" max="4866" width="35" style="16" customWidth="1"/>
    <col min="4867" max="4870" width="8.7109375" style="16"/>
    <col min="4871" max="4871" width="14.85546875" style="16" bestFit="1" customWidth="1"/>
    <col min="4872" max="4879" width="8.7109375" style="16"/>
    <col min="4880" max="4880" width="20.85546875" style="16" customWidth="1"/>
    <col min="4881" max="4881" width="15.42578125" style="16" customWidth="1"/>
    <col min="4882" max="5121" width="8.7109375" style="16"/>
    <col min="5122" max="5122" width="35" style="16" customWidth="1"/>
    <col min="5123" max="5126" width="8.7109375" style="16"/>
    <col min="5127" max="5127" width="14.85546875" style="16" bestFit="1" customWidth="1"/>
    <col min="5128" max="5135" width="8.7109375" style="16"/>
    <col min="5136" max="5136" width="20.85546875" style="16" customWidth="1"/>
    <col min="5137" max="5137" width="15.42578125" style="16" customWidth="1"/>
    <col min="5138" max="5377" width="8.7109375" style="16"/>
    <col min="5378" max="5378" width="35" style="16" customWidth="1"/>
    <col min="5379" max="5382" width="8.7109375" style="16"/>
    <col min="5383" max="5383" width="14.85546875" style="16" bestFit="1" customWidth="1"/>
    <col min="5384" max="5391" width="8.7109375" style="16"/>
    <col min="5392" max="5392" width="20.85546875" style="16" customWidth="1"/>
    <col min="5393" max="5393" width="15.42578125" style="16" customWidth="1"/>
    <col min="5394" max="5633" width="8.7109375" style="16"/>
    <col min="5634" max="5634" width="35" style="16" customWidth="1"/>
    <col min="5635" max="5638" width="8.7109375" style="16"/>
    <col min="5639" max="5639" width="14.85546875" style="16" bestFit="1" customWidth="1"/>
    <col min="5640" max="5647" width="8.7109375" style="16"/>
    <col min="5648" max="5648" width="20.85546875" style="16" customWidth="1"/>
    <col min="5649" max="5649" width="15.42578125" style="16" customWidth="1"/>
    <col min="5650" max="5889" width="8.7109375" style="16"/>
    <col min="5890" max="5890" width="35" style="16" customWidth="1"/>
    <col min="5891" max="5894" width="8.7109375" style="16"/>
    <col min="5895" max="5895" width="14.85546875" style="16" bestFit="1" customWidth="1"/>
    <col min="5896" max="5903" width="8.7109375" style="16"/>
    <col min="5904" max="5904" width="20.85546875" style="16" customWidth="1"/>
    <col min="5905" max="5905" width="15.42578125" style="16" customWidth="1"/>
    <col min="5906" max="6145" width="8.7109375" style="16"/>
    <col min="6146" max="6146" width="35" style="16" customWidth="1"/>
    <col min="6147" max="6150" width="8.7109375" style="16"/>
    <col min="6151" max="6151" width="14.85546875" style="16" bestFit="1" customWidth="1"/>
    <col min="6152" max="6159" width="8.7109375" style="16"/>
    <col min="6160" max="6160" width="20.85546875" style="16" customWidth="1"/>
    <col min="6161" max="6161" width="15.42578125" style="16" customWidth="1"/>
    <col min="6162" max="6401" width="8.7109375" style="16"/>
    <col min="6402" max="6402" width="35" style="16" customWidth="1"/>
    <col min="6403" max="6406" width="8.7109375" style="16"/>
    <col min="6407" max="6407" width="14.85546875" style="16" bestFit="1" customWidth="1"/>
    <col min="6408" max="6415" width="8.7109375" style="16"/>
    <col min="6416" max="6416" width="20.85546875" style="16" customWidth="1"/>
    <col min="6417" max="6417" width="15.42578125" style="16" customWidth="1"/>
    <col min="6418" max="6657" width="8.7109375" style="16"/>
    <col min="6658" max="6658" width="35" style="16" customWidth="1"/>
    <col min="6659" max="6662" width="8.7109375" style="16"/>
    <col min="6663" max="6663" width="14.85546875" style="16" bestFit="1" customWidth="1"/>
    <col min="6664" max="6671" width="8.7109375" style="16"/>
    <col min="6672" max="6672" width="20.85546875" style="16" customWidth="1"/>
    <col min="6673" max="6673" width="15.42578125" style="16" customWidth="1"/>
    <col min="6674" max="6913" width="8.7109375" style="16"/>
    <col min="6914" max="6914" width="35" style="16" customWidth="1"/>
    <col min="6915" max="6918" width="8.7109375" style="16"/>
    <col min="6919" max="6919" width="14.85546875" style="16" bestFit="1" customWidth="1"/>
    <col min="6920" max="6927" width="8.7109375" style="16"/>
    <col min="6928" max="6928" width="20.85546875" style="16" customWidth="1"/>
    <col min="6929" max="6929" width="15.42578125" style="16" customWidth="1"/>
    <col min="6930" max="7169" width="8.7109375" style="16"/>
    <col min="7170" max="7170" width="35" style="16" customWidth="1"/>
    <col min="7171" max="7174" width="8.7109375" style="16"/>
    <col min="7175" max="7175" width="14.85546875" style="16" bestFit="1" customWidth="1"/>
    <col min="7176" max="7183" width="8.7109375" style="16"/>
    <col min="7184" max="7184" width="20.85546875" style="16" customWidth="1"/>
    <col min="7185" max="7185" width="15.42578125" style="16" customWidth="1"/>
    <col min="7186" max="7425" width="8.7109375" style="16"/>
    <col min="7426" max="7426" width="35" style="16" customWidth="1"/>
    <col min="7427" max="7430" width="8.7109375" style="16"/>
    <col min="7431" max="7431" width="14.85546875" style="16" bestFit="1" customWidth="1"/>
    <col min="7432" max="7439" width="8.7109375" style="16"/>
    <col min="7440" max="7440" width="20.85546875" style="16" customWidth="1"/>
    <col min="7441" max="7441" width="15.42578125" style="16" customWidth="1"/>
    <col min="7442" max="7681" width="8.7109375" style="16"/>
    <col min="7682" max="7682" width="35" style="16" customWidth="1"/>
    <col min="7683" max="7686" width="8.7109375" style="16"/>
    <col min="7687" max="7687" width="14.85546875" style="16" bestFit="1" customWidth="1"/>
    <col min="7688" max="7695" width="8.7109375" style="16"/>
    <col min="7696" max="7696" width="20.85546875" style="16" customWidth="1"/>
    <col min="7697" max="7697" width="15.42578125" style="16" customWidth="1"/>
    <col min="7698" max="7937" width="8.7109375" style="16"/>
    <col min="7938" max="7938" width="35" style="16" customWidth="1"/>
    <col min="7939" max="7942" width="8.7109375" style="16"/>
    <col min="7943" max="7943" width="14.85546875" style="16" bestFit="1" customWidth="1"/>
    <col min="7944" max="7951" width="8.7109375" style="16"/>
    <col min="7952" max="7952" width="20.85546875" style="16" customWidth="1"/>
    <col min="7953" max="7953" width="15.42578125" style="16" customWidth="1"/>
    <col min="7954" max="8193" width="8.7109375" style="16"/>
    <col min="8194" max="8194" width="35" style="16" customWidth="1"/>
    <col min="8195" max="8198" width="8.7109375" style="16"/>
    <col min="8199" max="8199" width="14.85546875" style="16" bestFit="1" customWidth="1"/>
    <col min="8200" max="8207" width="8.7109375" style="16"/>
    <col min="8208" max="8208" width="20.85546875" style="16" customWidth="1"/>
    <col min="8209" max="8209" width="15.42578125" style="16" customWidth="1"/>
    <col min="8210" max="8449" width="8.7109375" style="16"/>
    <col min="8450" max="8450" width="35" style="16" customWidth="1"/>
    <col min="8451" max="8454" width="8.7109375" style="16"/>
    <col min="8455" max="8455" width="14.85546875" style="16" bestFit="1" customWidth="1"/>
    <col min="8456" max="8463" width="8.7109375" style="16"/>
    <col min="8464" max="8464" width="20.85546875" style="16" customWidth="1"/>
    <col min="8465" max="8465" width="15.42578125" style="16" customWidth="1"/>
    <col min="8466" max="8705" width="8.7109375" style="16"/>
    <col min="8706" max="8706" width="35" style="16" customWidth="1"/>
    <col min="8707" max="8710" width="8.7109375" style="16"/>
    <col min="8711" max="8711" width="14.85546875" style="16" bestFit="1" customWidth="1"/>
    <col min="8712" max="8719" width="8.7109375" style="16"/>
    <col min="8720" max="8720" width="20.85546875" style="16" customWidth="1"/>
    <col min="8721" max="8721" width="15.42578125" style="16" customWidth="1"/>
    <col min="8722" max="8961" width="8.7109375" style="16"/>
    <col min="8962" max="8962" width="35" style="16" customWidth="1"/>
    <col min="8963" max="8966" width="8.7109375" style="16"/>
    <col min="8967" max="8967" width="14.85546875" style="16" bestFit="1" customWidth="1"/>
    <col min="8968" max="8975" width="8.7109375" style="16"/>
    <col min="8976" max="8976" width="20.85546875" style="16" customWidth="1"/>
    <col min="8977" max="8977" width="15.42578125" style="16" customWidth="1"/>
    <col min="8978" max="9217" width="8.7109375" style="16"/>
    <col min="9218" max="9218" width="35" style="16" customWidth="1"/>
    <col min="9219" max="9222" width="8.7109375" style="16"/>
    <col min="9223" max="9223" width="14.85546875" style="16" bestFit="1" customWidth="1"/>
    <col min="9224" max="9231" width="8.7109375" style="16"/>
    <col min="9232" max="9232" width="20.85546875" style="16" customWidth="1"/>
    <col min="9233" max="9233" width="15.42578125" style="16" customWidth="1"/>
    <col min="9234" max="9473" width="8.7109375" style="16"/>
    <col min="9474" max="9474" width="35" style="16" customWidth="1"/>
    <col min="9475" max="9478" width="8.7109375" style="16"/>
    <col min="9479" max="9479" width="14.85546875" style="16" bestFit="1" customWidth="1"/>
    <col min="9480" max="9487" width="8.7109375" style="16"/>
    <col min="9488" max="9488" width="20.85546875" style="16" customWidth="1"/>
    <col min="9489" max="9489" width="15.42578125" style="16" customWidth="1"/>
    <col min="9490" max="9729" width="8.7109375" style="16"/>
    <col min="9730" max="9730" width="35" style="16" customWidth="1"/>
    <col min="9731" max="9734" width="8.7109375" style="16"/>
    <col min="9735" max="9735" width="14.85546875" style="16" bestFit="1" customWidth="1"/>
    <col min="9736" max="9743" width="8.7109375" style="16"/>
    <col min="9744" max="9744" width="20.85546875" style="16" customWidth="1"/>
    <col min="9745" max="9745" width="15.42578125" style="16" customWidth="1"/>
    <col min="9746" max="9985" width="8.7109375" style="16"/>
    <col min="9986" max="9986" width="35" style="16" customWidth="1"/>
    <col min="9987" max="9990" width="8.7109375" style="16"/>
    <col min="9991" max="9991" width="14.85546875" style="16" bestFit="1" customWidth="1"/>
    <col min="9992" max="9999" width="8.7109375" style="16"/>
    <col min="10000" max="10000" width="20.85546875" style="16" customWidth="1"/>
    <col min="10001" max="10001" width="15.42578125" style="16" customWidth="1"/>
    <col min="10002" max="10241" width="8.7109375" style="16"/>
    <col min="10242" max="10242" width="35" style="16" customWidth="1"/>
    <col min="10243" max="10246" width="8.7109375" style="16"/>
    <col min="10247" max="10247" width="14.85546875" style="16" bestFit="1" customWidth="1"/>
    <col min="10248" max="10255" width="8.7109375" style="16"/>
    <col min="10256" max="10256" width="20.85546875" style="16" customWidth="1"/>
    <col min="10257" max="10257" width="15.42578125" style="16" customWidth="1"/>
    <col min="10258" max="10497" width="8.7109375" style="16"/>
    <col min="10498" max="10498" width="35" style="16" customWidth="1"/>
    <col min="10499" max="10502" width="8.7109375" style="16"/>
    <col min="10503" max="10503" width="14.85546875" style="16" bestFit="1" customWidth="1"/>
    <col min="10504" max="10511" width="8.7109375" style="16"/>
    <col min="10512" max="10512" width="20.85546875" style="16" customWidth="1"/>
    <col min="10513" max="10513" width="15.42578125" style="16" customWidth="1"/>
    <col min="10514" max="10753" width="8.7109375" style="16"/>
    <col min="10754" max="10754" width="35" style="16" customWidth="1"/>
    <col min="10755" max="10758" width="8.7109375" style="16"/>
    <col min="10759" max="10759" width="14.85546875" style="16" bestFit="1" customWidth="1"/>
    <col min="10760" max="10767" width="8.7109375" style="16"/>
    <col min="10768" max="10768" width="20.85546875" style="16" customWidth="1"/>
    <col min="10769" max="10769" width="15.42578125" style="16" customWidth="1"/>
    <col min="10770" max="11009" width="8.7109375" style="16"/>
    <col min="11010" max="11010" width="35" style="16" customWidth="1"/>
    <col min="11011" max="11014" width="8.7109375" style="16"/>
    <col min="11015" max="11015" width="14.85546875" style="16" bestFit="1" customWidth="1"/>
    <col min="11016" max="11023" width="8.7109375" style="16"/>
    <col min="11024" max="11024" width="20.85546875" style="16" customWidth="1"/>
    <col min="11025" max="11025" width="15.42578125" style="16" customWidth="1"/>
    <col min="11026" max="11265" width="8.7109375" style="16"/>
    <col min="11266" max="11266" width="35" style="16" customWidth="1"/>
    <col min="11267" max="11270" width="8.7109375" style="16"/>
    <col min="11271" max="11271" width="14.85546875" style="16" bestFit="1" customWidth="1"/>
    <col min="11272" max="11279" width="8.7109375" style="16"/>
    <col min="11280" max="11280" width="20.85546875" style="16" customWidth="1"/>
    <col min="11281" max="11281" width="15.42578125" style="16" customWidth="1"/>
    <col min="11282" max="11521" width="8.7109375" style="16"/>
    <col min="11522" max="11522" width="35" style="16" customWidth="1"/>
    <col min="11523" max="11526" width="8.7109375" style="16"/>
    <col min="11527" max="11527" width="14.85546875" style="16" bestFit="1" customWidth="1"/>
    <col min="11528" max="11535" width="8.7109375" style="16"/>
    <col min="11536" max="11536" width="20.85546875" style="16" customWidth="1"/>
    <col min="11537" max="11537" width="15.42578125" style="16" customWidth="1"/>
    <col min="11538" max="11777" width="8.7109375" style="16"/>
    <col min="11778" max="11778" width="35" style="16" customWidth="1"/>
    <col min="11779" max="11782" width="8.7109375" style="16"/>
    <col min="11783" max="11783" width="14.85546875" style="16" bestFit="1" customWidth="1"/>
    <col min="11784" max="11791" width="8.7109375" style="16"/>
    <col min="11792" max="11792" width="20.85546875" style="16" customWidth="1"/>
    <col min="11793" max="11793" width="15.42578125" style="16" customWidth="1"/>
    <col min="11794" max="12033" width="8.7109375" style="16"/>
    <col min="12034" max="12034" width="35" style="16" customWidth="1"/>
    <col min="12035" max="12038" width="8.7109375" style="16"/>
    <col min="12039" max="12039" width="14.85546875" style="16" bestFit="1" customWidth="1"/>
    <col min="12040" max="12047" width="8.7109375" style="16"/>
    <col min="12048" max="12048" width="20.85546875" style="16" customWidth="1"/>
    <col min="12049" max="12049" width="15.42578125" style="16" customWidth="1"/>
    <col min="12050" max="12289" width="8.7109375" style="16"/>
    <col min="12290" max="12290" width="35" style="16" customWidth="1"/>
    <col min="12291" max="12294" width="8.7109375" style="16"/>
    <col min="12295" max="12295" width="14.85546875" style="16" bestFit="1" customWidth="1"/>
    <col min="12296" max="12303" width="8.7109375" style="16"/>
    <col min="12304" max="12304" width="20.85546875" style="16" customWidth="1"/>
    <col min="12305" max="12305" width="15.42578125" style="16" customWidth="1"/>
    <col min="12306" max="12545" width="8.7109375" style="16"/>
    <col min="12546" max="12546" width="35" style="16" customWidth="1"/>
    <col min="12547" max="12550" width="8.7109375" style="16"/>
    <col min="12551" max="12551" width="14.85546875" style="16" bestFit="1" customWidth="1"/>
    <col min="12552" max="12559" width="8.7109375" style="16"/>
    <col min="12560" max="12560" width="20.85546875" style="16" customWidth="1"/>
    <col min="12561" max="12561" width="15.42578125" style="16" customWidth="1"/>
    <col min="12562" max="12801" width="8.7109375" style="16"/>
    <col min="12802" max="12802" width="35" style="16" customWidth="1"/>
    <col min="12803" max="12806" width="8.7109375" style="16"/>
    <col min="12807" max="12807" width="14.85546875" style="16" bestFit="1" customWidth="1"/>
    <col min="12808" max="12815" width="8.7109375" style="16"/>
    <col min="12816" max="12816" width="20.85546875" style="16" customWidth="1"/>
    <col min="12817" max="12817" width="15.42578125" style="16" customWidth="1"/>
    <col min="12818" max="13057" width="8.7109375" style="16"/>
    <col min="13058" max="13058" width="35" style="16" customWidth="1"/>
    <col min="13059" max="13062" width="8.7109375" style="16"/>
    <col min="13063" max="13063" width="14.85546875" style="16" bestFit="1" customWidth="1"/>
    <col min="13064" max="13071" width="8.7109375" style="16"/>
    <col min="13072" max="13072" width="20.85546875" style="16" customWidth="1"/>
    <col min="13073" max="13073" width="15.42578125" style="16" customWidth="1"/>
    <col min="13074" max="13313" width="8.7109375" style="16"/>
    <col min="13314" max="13314" width="35" style="16" customWidth="1"/>
    <col min="13315" max="13318" width="8.7109375" style="16"/>
    <col min="13319" max="13319" width="14.85546875" style="16" bestFit="1" customWidth="1"/>
    <col min="13320" max="13327" width="8.7109375" style="16"/>
    <col min="13328" max="13328" width="20.85546875" style="16" customWidth="1"/>
    <col min="13329" max="13329" width="15.42578125" style="16" customWidth="1"/>
    <col min="13330" max="13569" width="8.7109375" style="16"/>
    <col min="13570" max="13570" width="35" style="16" customWidth="1"/>
    <col min="13571" max="13574" width="8.7109375" style="16"/>
    <col min="13575" max="13575" width="14.85546875" style="16" bestFit="1" customWidth="1"/>
    <col min="13576" max="13583" width="8.7109375" style="16"/>
    <col min="13584" max="13584" width="20.85546875" style="16" customWidth="1"/>
    <col min="13585" max="13585" width="15.42578125" style="16" customWidth="1"/>
    <col min="13586" max="13825" width="8.7109375" style="16"/>
    <col min="13826" max="13826" width="35" style="16" customWidth="1"/>
    <col min="13827" max="13830" width="8.7109375" style="16"/>
    <col min="13831" max="13831" width="14.85546875" style="16" bestFit="1" customWidth="1"/>
    <col min="13832" max="13839" width="8.7109375" style="16"/>
    <col min="13840" max="13840" width="20.85546875" style="16" customWidth="1"/>
    <col min="13841" max="13841" width="15.42578125" style="16" customWidth="1"/>
    <col min="13842" max="14081" width="8.7109375" style="16"/>
    <col min="14082" max="14082" width="35" style="16" customWidth="1"/>
    <col min="14083" max="14086" width="8.7109375" style="16"/>
    <col min="14087" max="14087" width="14.85546875" style="16" bestFit="1" customWidth="1"/>
    <col min="14088" max="14095" width="8.7109375" style="16"/>
    <col min="14096" max="14096" width="20.85546875" style="16" customWidth="1"/>
    <col min="14097" max="14097" width="15.42578125" style="16" customWidth="1"/>
    <col min="14098" max="14337" width="8.7109375" style="16"/>
    <col min="14338" max="14338" width="35" style="16" customWidth="1"/>
    <col min="14339" max="14342" width="8.7109375" style="16"/>
    <col min="14343" max="14343" width="14.85546875" style="16" bestFit="1" customWidth="1"/>
    <col min="14344" max="14351" width="8.7109375" style="16"/>
    <col min="14352" max="14352" width="20.85546875" style="16" customWidth="1"/>
    <col min="14353" max="14353" width="15.42578125" style="16" customWidth="1"/>
    <col min="14354" max="14593" width="8.7109375" style="16"/>
    <col min="14594" max="14594" width="35" style="16" customWidth="1"/>
    <col min="14595" max="14598" width="8.7109375" style="16"/>
    <col min="14599" max="14599" width="14.85546875" style="16" bestFit="1" customWidth="1"/>
    <col min="14600" max="14607" width="8.7109375" style="16"/>
    <col min="14608" max="14608" width="20.85546875" style="16" customWidth="1"/>
    <col min="14609" max="14609" width="15.42578125" style="16" customWidth="1"/>
    <col min="14610" max="14849" width="8.7109375" style="16"/>
    <col min="14850" max="14850" width="35" style="16" customWidth="1"/>
    <col min="14851" max="14854" width="8.7109375" style="16"/>
    <col min="14855" max="14855" width="14.85546875" style="16" bestFit="1" customWidth="1"/>
    <col min="14856" max="14863" width="8.7109375" style="16"/>
    <col min="14864" max="14864" width="20.85546875" style="16" customWidth="1"/>
    <col min="14865" max="14865" width="15.42578125" style="16" customWidth="1"/>
    <col min="14866" max="15105" width="8.7109375" style="16"/>
    <col min="15106" max="15106" width="35" style="16" customWidth="1"/>
    <col min="15107" max="15110" width="8.7109375" style="16"/>
    <col min="15111" max="15111" width="14.85546875" style="16" bestFit="1" customWidth="1"/>
    <col min="15112" max="15119" width="8.7109375" style="16"/>
    <col min="15120" max="15120" width="20.85546875" style="16" customWidth="1"/>
    <col min="15121" max="15121" width="15.42578125" style="16" customWidth="1"/>
    <col min="15122" max="15361" width="8.7109375" style="16"/>
    <col min="15362" max="15362" width="35" style="16" customWidth="1"/>
    <col min="15363" max="15366" width="8.7109375" style="16"/>
    <col min="15367" max="15367" width="14.85546875" style="16" bestFit="1" customWidth="1"/>
    <col min="15368" max="15375" width="8.7109375" style="16"/>
    <col min="15376" max="15376" width="20.85546875" style="16" customWidth="1"/>
    <col min="15377" max="15377" width="15.42578125" style="16" customWidth="1"/>
    <col min="15378" max="15617" width="8.7109375" style="16"/>
    <col min="15618" max="15618" width="35" style="16" customWidth="1"/>
    <col min="15619" max="15622" width="8.7109375" style="16"/>
    <col min="15623" max="15623" width="14.85546875" style="16" bestFit="1" customWidth="1"/>
    <col min="15624" max="15631" width="8.7109375" style="16"/>
    <col min="15632" max="15632" width="20.85546875" style="16" customWidth="1"/>
    <col min="15633" max="15633" width="15.42578125" style="16" customWidth="1"/>
    <col min="15634" max="15873" width="8.7109375" style="16"/>
    <col min="15874" max="15874" width="35" style="16" customWidth="1"/>
    <col min="15875" max="15878" width="8.7109375" style="16"/>
    <col min="15879" max="15879" width="14.85546875" style="16" bestFit="1" customWidth="1"/>
    <col min="15880" max="15887" width="8.7109375" style="16"/>
    <col min="15888" max="15888" width="20.85546875" style="16" customWidth="1"/>
    <col min="15889" max="15889" width="15.42578125" style="16" customWidth="1"/>
    <col min="15890" max="16129" width="8.7109375" style="16"/>
    <col min="16130" max="16130" width="35" style="16" customWidth="1"/>
    <col min="16131" max="16134" width="8.7109375" style="16"/>
    <col min="16135" max="16135" width="14.85546875" style="16" bestFit="1" customWidth="1"/>
    <col min="16136" max="16143" width="8.7109375" style="16"/>
    <col min="16144" max="16144" width="20.85546875" style="16" customWidth="1"/>
    <col min="16145" max="16145" width="15.42578125" style="16" customWidth="1"/>
    <col min="16146" max="16384" width="8.7109375" style="16"/>
  </cols>
  <sheetData>
    <row r="1" spans="1:17" ht="14.45" x14ac:dyDescent="0.35">
      <c r="B1" s="17" t="s">
        <v>0</v>
      </c>
      <c r="C1" s="26" t="s">
        <v>1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4" t="s">
        <v>2</v>
      </c>
      <c r="Q1" s="4" t="s">
        <v>3</v>
      </c>
    </row>
    <row r="2" spans="1:17" ht="14.45" x14ac:dyDescent="0.35">
      <c r="A2" s="18"/>
      <c r="B2" s="27"/>
      <c r="C2" s="28" t="s">
        <v>4</v>
      </c>
      <c r="D2" s="29" t="s">
        <v>5</v>
      </c>
      <c r="E2" s="29" t="s">
        <v>6</v>
      </c>
      <c r="F2" s="29" t="s">
        <v>7</v>
      </c>
      <c r="G2" s="29" t="s">
        <v>8</v>
      </c>
      <c r="H2" s="29" t="s">
        <v>9</v>
      </c>
      <c r="I2" s="29" t="s">
        <v>10</v>
      </c>
      <c r="J2" s="29" t="s">
        <v>11</v>
      </c>
      <c r="K2" s="29" t="s">
        <v>12</v>
      </c>
      <c r="L2" s="29" t="s">
        <v>13</v>
      </c>
      <c r="M2" s="29" t="s">
        <v>14</v>
      </c>
      <c r="N2" s="29" t="s">
        <v>15</v>
      </c>
      <c r="O2" s="30" t="s">
        <v>16</v>
      </c>
      <c r="P2" s="31"/>
      <c r="Q2" s="4"/>
    </row>
    <row r="3" spans="1:17" ht="14.45" x14ac:dyDescent="0.35">
      <c r="A3" s="32" t="s">
        <v>17</v>
      </c>
      <c r="B3" s="1" t="s">
        <v>18</v>
      </c>
      <c r="C3" s="2">
        <v>29.43</v>
      </c>
      <c r="D3" s="2">
        <v>25.555157074210904</v>
      </c>
      <c r="E3" s="2">
        <v>24.970195201146687</v>
      </c>
      <c r="F3" s="2">
        <v>23.304870034707786</v>
      </c>
      <c r="G3" s="2">
        <v>19.505325668980987</v>
      </c>
      <c r="H3" s="2">
        <v>15.944087090160606</v>
      </c>
      <c r="I3" s="2">
        <v>22.678081561176164</v>
      </c>
      <c r="J3" s="2">
        <v>19.857451159101213</v>
      </c>
      <c r="K3" s="2">
        <v>22.55663332920173</v>
      </c>
      <c r="L3" s="2">
        <v>25.568921520235449</v>
      </c>
      <c r="M3" s="2">
        <v>25.502481315396114</v>
      </c>
      <c r="N3" s="33">
        <v>28.927586165913151</v>
      </c>
      <c r="O3" s="34">
        <f t="shared" ref="O3:O16" si="0">SUM(C3:N3)/12</f>
        <v>23.650065843352564</v>
      </c>
      <c r="P3" s="3">
        <v>6.5</v>
      </c>
      <c r="Q3" s="4">
        <v>3.7</v>
      </c>
    </row>
    <row r="4" spans="1:17" ht="14.45" x14ac:dyDescent="0.35">
      <c r="A4" s="32" t="s">
        <v>19</v>
      </c>
      <c r="B4" s="1" t="s">
        <v>20</v>
      </c>
      <c r="C4" s="2">
        <v>31.03</v>
      </c>
      <c r="D4" s="2">
        <v>36.003726872250049</v>
      </c>
      <c r="E4" s="2">
        <v>36.506271648562553</v>
      </c>
      <c r="F4" s="2">
        <v>29.096445001447368</v>
      </c>
      <c r="G4" s="2">
        <v>28.475361284567349</v>
      </c>
      <c r="H4" s="2">
        <v>22.287888319667481</v>
      </c>
      <c r="I4" s="2">
        <v>21.828537335836803</v>
      </c>
      <c r="J4" s="2">
        <v>21.942457516339871</v>
      </c>
      <c r="K4" s="2">
        <v>25.376002979515828</v>
      </c>
      <c r="L4" s="2">
        <v>28.362910455128997</v>
      </c>
      <c r="M4" s="2">
        <v>33.695510204079447</v>
      </c>
      <c r="N4" s="33">
        <v>31.728881268585685</v>
      </c>
      <c r="O4" s="34">
        <f>SUM(C4:N4)/12</f>
        <v>28.861166073831782</v>
      </c>
      <c r="P4" s="3">
        <v>4.5</v>
      </c>
      <c r="Q4" s="4">
        <v>2.7</v>
      </c>
    </row>
    <row r="5" spans="1:17" ht="14.45" x14ac:dyDescent="0.35">
      <c r="A5" s="32" t="s">
        <v>21</v>
      </c>
      <c r="B5" s="32" t="s">
        <v>22</v>
      </c>
      <c r="C5" s="2">
        <v>34.159999999999997</v>
      </c>
      <c r="D5" s="2">
        <v>29.825676892273503</v>
      </c>
      <c r="E5" s="2">
        <v>29.728112259752255</v>
      </c>
      <c r="F5" s="2">
        <v>24.960407250293162</v>
      </c>
      <c r="G5" s="2">
        <v>25.03922097527121</v>
      </c>
      <c r="H5" s="2">
        <v>21.602915887847892</v>
      </c>
      <c r="I5" s="2">
        <v>27.631327592664331</v>
      </c>
      <c r="J5" s="2">
        <v>24.899443905334291</v>
      </c>
      <c r="K5" s="2">
        <v>28.187670722626375</v>
      </c>
      <c r="L5" s="5">
        <v>28.200601258788176</v>
      </c>
      <c r="M5" s="2">
        <v>28.332434080717487</v>
      </c>
      <c r="N5" s="33">
        <v>37.918052928932504</v>
      </c>
      <c r="O5" s="34">
        <f t="shared" si="0"/>
        <v>28.373821979541763</v>
      </c>
      <c r="P5" s="3">
        <v>5.7</v>
      </c>
      <c r="Q5" s="4">
        <v>2.9</v>
      </c>
    </row>
    <row r="6" spans="1:17" ht="14.45" x14ac:dyDescent="0.35">
      <c r="A6" s="32" t="s">
        <v>23</v>
      </c>
      <c r="B6" s="1" t="s">
        <v>24</v>
      </c>
      <c r="C6" s="35">
        <v>45.43</v>
      </c>
      <c r="D6" s="35">
        <v>40.530917260705294</v>
      </c>
      <c r="E6" s="35">
        <v>42.015127563568072</v>
      </c>
      <c r="F6" s="6">
        <v>45.622785190896529</v>
      </c>
      <c r="G6" s="2">
        <v>37.780199821234362</v>
      </c>
      <c r="H6" s="2">
        <v>31.00927358853362</v>
      </c>
      <c r="I6" s="35">
        <v>47.288513665285649</v>
      </c>
      <c r="J6" s="2">
        <v>34.149565544553667</v>
      </c>
      <c r="K6" s="35">
        <v>40.656794238173291</v>
      </c>
      <c r="L6" s="35">
        <v>47.22610365251456</v>
      </c>
      <c r="M6" s="36">
        <v>40.573625112107628</v>
      </c>
      <c r="N6" s="37">
        <v>57.810695324882474</v>
      </c>
      <c r="O6" s="6">
        <f t="shared" si="0"/>
        <v>42.507800080204589</v>
      </c>
      <c r="P6" s="3">
        <v>0.5</v>
      </c>
      <c r="Q6" s="4">
        <v>2.9</v>
      </c>
    </row>
    <row r="7" spans="1:17" ht="14.45" x14ac:dyDescent="0.35">
      <c r="A7" s="32" t="s">
        <v>25</v>
      </c>
      <c r="B7" s="38" t="s">
        <v>26</v>
      </c>
      <c r="C7" s="39">
        <v>52.06</v>
      </c>
      <c r="D7" s="35">
        <v>48.48273069529359</v>
      </c>
      <c r="E7" s="35">
        <v>47.894525486452331</v>
      </c>
      <c r="F7" s="35">
        <v>47.22783448701238</v>
      </c>
      <c r="G7" s="35">
        <v>42.551917767405897</v>
      </c>
      <c r="H7" s="2">
        <v>35.870986557414746</v>
      </c>
      <c r="I7" s="35">
        <v>44.806490076138786</v>
      </c>
      <c r="J7" s="35">
        <v>41.718377821781218</v>
      </c>
      <c r="K7" s="35">
        <v>49.718974295295112</v>
      </c>
      <c r="L7" s="35">
        <v>44.988333785826576</v>
      </c>
      <c r="M7" s="36">
        <v>46.839498983618974</v>
      </c>
      <c r="N7" s="37">
        <v>56.93097331457944</v>
      </c>
      <c r="O7" s="6">
        <f t="shared" si="0"/>
        <v>46.590886939234913</v>
      </c>
      <c r="P7" s="3">
        <v>1.8</v>
      </c>
      <c r="Q7" s="4">
        <v>2.9</v>
      </c>
    </row>
    <row r="8" spans="1:17" ht="14.45" x14ac:dyDescent="0.35">
      <c r="A8" s="32" t="s">
        <v>27</v>
      </c>
      <c r="B8" s="38" t="s">
        <v>28</v>
      </c>
      <c r="C8" s="35">
        <v>46.89</v>
      </c>
      <c r="D8" s="2">
        <v>39.481772847409538</v>
      </c>
      <c r="E8" s="35">
        <v>41.897899431737251</v>
      </c>
      <c r="F8" s="2">
        <v>37.40660972176579</v>
      </c>
      <c r="G8" s="35">
        <v>42.535520111233474</v>
      </c>
      <c r="H8" s="2">
        <v>28.345900396880424</v>
      </c>
      <c r="I8" s="35">
        <v>41.462468297552462</v>
      </c>
      <c r="J8" s="2">
        <v>37.684319239532144</v>
      </c>
      <c r="K8" s="35">
        <v>43.363146653422348</v>
      </c>
      <c r="L8" s="35">
        <v>45.415091070628229</v>
      </c>
      <c r="M8" s="36">
        <v>43.545581682682531</v>
      </c>
      <c r="N8" s="33">
        <v>20.593518129578602</v>
      </c>
      <c r="O8" s="7">
        <f t="shared" si="0"/>
        <v>39.051818965201903</v>
      </c>
      <c r="P8" s="3">
        <v>1.9</v>
      </c>
      <c r="Q8" s="4">
        <v>2.9</v>
      </c>
    </row>
    <row r="9" spans="1:17" ht="14.45" x14ac:dyDescent="0.35">
      <c r="A9" s="32" t="s">
        <v>29</v>
      </c>
      <c r="B9" s="38" t="s">
        <v>30</v>
      </c>
      <c r="C9" s="2">
        <v>38.21</v>
      </c>
      <c r="D9" s="2" t="s">
        <v>31</v>
      </c>
      <c r="E9" s="2">
        <v>33.61720771811612</v>
      </c>
      <c r="F9" s="2">
        <v>35.939491260262358</v>
      </c>
      <c r="G9" s="2">
        <v>31.207839094157549</v>
      </c>
      <c r="H9" s="2">
        <v>26.7782688172043</v>
      </c>
      <c r="I9" s="2">
        <v>34.224932983904147</v>
      </c>
      <c r="J9" s="2">
        <v>30.81776215467162</v>
      </c>
      <c r="K9" s="2">
        <v>28.220616261773284</v>
      </c>
      <c r="L9" s="2">
        <v>36.377652818987954</v>
      </c>
      <c r="M9" s="2">
        <v>33.446050617779107</v>
      </c>
      <c r="N9" s="37">
        <v>40.349629115980321</v>
      </c>
      <c r="O9" s="34">
        <f>SUM(C9:N9)/11</f>
        <v>33.562677349348796</v>
      </c>
      <c r="P9" s="3">
        <v>2.4</v>
      </c>
      <c r="Q9" s="4">
        <v>1.3</v>
      </c>
    </row>
    <row r="10" spans="1:17" ht="14.45" x14ac:dyDescent="0.35">
      <c r="A10" s="32" t="s">
        <v>32</v>
      </c>
      <c r="B10" s="38" t="s">
        <v>33</v>
      </c>
      <c r="C10" s="2">
        <v>39.44</v>
      </c>
      <c r="D10" s="2">
        <v>32.555242699912206</v>
      </c>
      <c r="E10" s="2">
        <v>33.771551246399888</v>
      </c>
      <c r="F10" s="2">
        <v>34.903081796235277</v>
      </c>
      <c r="G10" s="2">
        <v>34.159710369485119</v>
      </c>
      <c r="H10" s="2">
        <v>26.926215053763443</v>
      </c>
      <c r="I10" s="2">
        <v>34.369168101837516</v>
      </c>
      <c r="J10" s="2">
        <v>32.648844043967763</v>
      </c>
      <c r="K10" s="2">
        <v>34.114407040156685</v>
      </c>
      <c r="L10" s="2">
        <v>35.418197329373797</v>
      </c>
      <c r="M10" s="2">
        <v>33.840888401756828</v>
      </c>
      <c r="N10" s="33">
        <v>39.531841740301751</v>
      </c>
      <c r="O10" s="34">
        <f>SUM(C10:N10)/12</f>
        <v>34.306595651932525</v>
      </c>
      <c r="P10" s="3">
        <v>2.4</v>
      </c>
      <c r="Q10" s="4">
        <v>1.3</v>
      </c>
    </row>
    <row r="11" spans="1:17" ht="14.45" x14ac:dyDescent="0.35">
      <c r="A11" s="32" t="s">
        <v>34</v>
      </c>
      <c r="B11" s="38" t="s">
        <v>35</v>
      </c>
      <c r="C11" s="2">
        <v>36.14</v>
      </c>
      <c r="D11" s="2">
        <v>34.16669327675902</v>
      </c>
      <c r="E11" s="2">
        <v>35.42381850430953</v>
      </c>
      <c r="F11" s="2">
        <v>33.755059005312958</v>
      </c>
      <c r="G11" s="2">
        <v>30.535468414777384</v>
      </c>
      <c r="H11" s="2">
        <v>25.531293394777265</v>
      </c>
      <c r="I11" s="2">
        <v>34.781268438790001</v>
      </c>
      <c r="J11" s="2">
        <v>31.520766808597816</v>
      </c>
      <c r="K11" s="2">
        <v>35.280886465045064</v>
      </c>
      <c r="L11" s="2">
        <v>34.82619287833527</v>
      </c>
      <c r="M11" s="2">
        <v>34.104113591075304</v>
      </c>
      <c r="N11" s="33">
        <v>39.450063002733899</v>
      </c>
      <c r="O11" s="34">
        <f>SUM(C11:N11)/12</f>
        <v>33.792968648376124</v>
      </c>
      <c r="P11" s="3">
        <v>2.4</v>
      </c>
      <c r="Q11" s="4">
        <v>1.3</v>
      </c>
    </row>
    <row r="12" spans="1:17" ht="14.45" x14ac:dyDescent="0.35">
      <c r="A12" s="32" t="s">
        <v>36</v>
      </c>
      <c r="B12" s="38" t="s">
        <v>37</v>
      </c>
      <c r="C12" s="35">
        <v>43.31</v>
      </c>
      <c r="D12" s="2">
        <v>39.144547857432563</v>
      </c>
      <c r="E12" s="2">
        <v>38.475919914036908</v>
      </c>
      <c r="F12" s="2">
        <v>38.105519329028994</v>
      </c>
      <c r="G12" s="2">
        <v>35.025393584269359</v>
      </c>
      <c r="H12" s="2">
        <v>29.275967225703845</v>
      </c>
      <c r="I12" s="2">
        <v>33.763195508423671</v>
      </c>
      <c r="J12" s="2">
        <v>29.395403901379087</v>
      </c>
      <c r="K12" s="2">
        <v>35.982185520924915</v>
      </c>
      <c r="L12" s="2" t="s">
        <v>31</v>
      </c>
      <c r="M12" s="2">
        <v>36.046836063614037</v>
      </c>
      <c r="N12" s="37">
        <v>45.542521747743855</v>
      </c>
      <c r="O12" s="34">
        <f>SUM(C12:N12)/11</f>
        <v>36.733408241141568</v>
      </c>
      <c r="P12" s="3">
        <v>2.1</v>
      </c>
      <c r="Q12" s="4">
        <v>2.9</v>
      </c>
    </row>
    <row r="13" spans="1:17" ht="14.45" x14ac:dyDescent="0.35">
      <c r="A13" s="32" t="s">
        <v>38</v>
      </c>
      <c r="B13" s="1" t="s">
        <v>39</v>
      </c>
      <c r="C13" s="2">
        <v>36.79</v>
      </c>
      <c r="D13" s="2">
        <v>35.7594389319081</v>
      </c>
      <c r="E13" s="35">
        <v>42.055625358173209</v>
      </c>
      <c r="F13" s="2">
        <v>36.020380217874937</v>
      </c>
      <c r="G13" s="2">
        <v>33.07407249974559</v>
      </c>
      <c r="H13" s="2">
        <v>30.861308411219554</v>
      </c>
      <c r="I13" s="2">
        <v>29.808019463507659</v>
      </c>
      <c r="J13" s="2">
        <v>25.828776237623167</v>
      </c>
      <c r="K13" s="2">
        <v>29.753068554393845</v>
      </c>
      <c r="L13" s="2">
        <v>33.497575278902353</v>
      </c>
      <c r="M13" s="2">
        <v>36.387981826878615</v>
      </c>
      <c r="N13" s="33">
        <v>33.368369328315389</v>
      </c>
      <c r="O13" s="34">
        <f>SUM(C13:N13)/12</f>
        <v>33.600384675711872</v>
      </c>
      <c r="P13" s="3">
        <v>1.6</v>
      </c>
      <c r="Q13" s="4">
        <v>3.1</v>
      </c>
    </row>
    <row r="14" spans="1:17" ht="14.45" x14ac:dyDescent="0.35">
      <c r="A14" s="32" t="s">
        <v>40</v>
      </c>
      <c r="B14" s="38" t="s">
        <v>41</v>
      </c>
      <c r="C14" s="2">
        <v>32.729999999999997</v>
      </c>
      <c r="D14" s="2">
        <v>32.938267791810787</v>
      </c>
      <c r="E14" s="2">
        <v>33.89044423751654</v>
      </c>
      <c r="F14" s="2">
        <v>29.207864648608272</v>
      </c>
      <c r="G14" s="2">
        <v>28.285956897408543</v>
      </c>
      <c r="H14" s="2">
        <v>23.589876840350538</v>
      </c>
      <c r="I14" s="2">
        <v>31.332410230819036</v>
      </c>
      <c r="J14" s="2">
        <v>31.28878336633591</v>
      </c>
      <c r="K14" s="2">
        <v>30.368225037263095</v>
      </c>
      <c r="L14" s="35">
        <v>42.017709870905151</v>
      </c>
      <c r="M14" s="2">
        <v>35.744284774936247</v>
      </c>
      <c r="N14" s="37">
        <v>42.546356899428872</v>
      </c>
      <c r="O14" s="7">
        <f t="shared" si="0"/>
        <v>32.828348382948583</v>
      </c>
      <c r="P14" s="3">
        <v>3.2</v>
      </c>
      <c r="Q14" s="4">
        <v>3.1</v>
      </c>
    </row>
    <row r="15" spans="1:17" ht="14.45" x14ac:dyDescent="0.35">
      <c r="A15" s="32" t="s">
        <v>42</v>
      </c>
      <c r="B15" s="1" t="s">
        <v>43</v>
      </c>
      <c r="C15" s="2">
        <v>35.86</v>
      </c>
      <c r="D15" s="2">
        <v>37.752197703603628</v>
      </c>
      <c r="E15" s="40">
        <v>33.520254936135586</v>
      </c>
      <c r="F15" s="2">
        <v>32.057024197437087</v>
      </c>
      <c r="G15" s="2">
        <v>34.435077962062572</v>
      </c>
      <c r="H15" s="2">
        <v>24.331571750483196</v>
      </c>
      <c r="I15" s="2">
        <v>29.846984879487259</v>
      </c>
      <c r="J15" s="2">
        <v>23.818055049504402</v>
      </c>
      <c r="K15" s="2">
        <v>30.552771982113594</v>
      </c>
      <c r="L15" s="2">
        <v>35.722930068381828</v>
      </c>
      <c r="M15" s="2">
        <v>30.21612265635672</v>
      </c>
      <c r="N15" s="33">
        <v>39.277153274544901</v>
      </c>
      <c r="O15" s="34">
        <f>SUM(C15:N15)/12</f>
        <v>32.28251203834256</v>
      </c>
      <c r="P15" s="3">
        <v>1.2</v>
      </c>
      <c r="Q15" s="4">
        <v>2.8</v>
      </c>
    </row>
    <row r="16" spans="1:17" ht="14.45" x14ac:dyDescent="0.35">
      <c r="A16" s="32" t="s">
        <v>44</v>
      </c>
      <c r="B16" s="1" t="s">
        <v>45</v>
      </c>
      <c r="C16" s="2">
        <v>36.21</v>
      </c>
      <c r="D16" s="35">
        <v>43.690795193590098</v>
      </c>
      <c r="E16" s="35">
        <v>42.796797850999297</v>
      </c>
      <c r="F16" s="2">
        <v>39.375090803938214</v>
      </c>
      <c r="G16" s="2">
        <v>39.407481525623012</v>
      </c>
      <c r="H16" s="35">
        <v>43.718738028170321</v>
      </c>
      <c r="I16" s="2">
        <v>34.891835329338278</v>
      </c>
      <c r="J16" s="2">
        <v>35.155515187614114</v>
      </c>
      <c r="K16" s="2">
        <v>33.172850210450044</v>
      </c>
      <c r="L16" s="2">
        <v>37.838612816958083</v>
      </c>
      <c r="M16" s="2">
        <v>35.820107578296579</v>
      </c>
      <c r="N16" s="37">
        <v>40.469731904009393</v>
      </c>
      <c r="O16" s="7">
        <f t="shared" si="0"/>
        <v>38.545629702415624</v>
      </c>
      <c r="P16" s="3">
        <v>3</v>
      </c>
      <c r="Q16" s="4">
        <v>2.9</v>
      </c>
    </row>
    <row r="17" spans="1:17" ht="14.45" x14ac:dyDescent="0.35">
      <c r="A17" s="32" t="s">
        <v>46</v>
      </c>
      <c r="B17" s="38" t="s">
        <v>47</v>
      </c>
      <c r="C17" s="2">
        <v>33.380000000000003</v>
      </c>
      <c r="D17" s="2">
        <v>33.167089025366124</v>
      </c>
      <c r="E17" s="2">
        <v>34.135329942690561</v>
      </c>
      <c r="F17" s="2">
        <v>29.475613649506403</v>
      </c>
      <c r="G17" s="2">
        <v>29.174327771160186</v>
      </c>
      <c r="H17" s="2">
        <v>25.303989040250553</v>
      </c>
      <c r="I17" s="2">
        <v>27.454153132248667</v>
      </c>
      <c r="J17" s="2">
        <v>25.537403355509539</v>
      </c>
      <c r="K17" s="2">
        <v>26.351146989733081</v>
      </c>
      <c r="L17" s="2">
        <v>32.998672882368993</v>
      </c>
      <c r="M17" s="2">
        <v>28.862734824791261</v>
      </c>
      <c r="N17" s="33">
        <v>34.630606348832266</v>
      </c>
      <c r="O17" s="34">
        <f>SUM(C17:N17)/12</f>
        <v>30.039255580204806</v>
      </c>
      <c r="P17" s="3">
        <v>1.9</v>
      </c>
      <c r="Q17" s="4">
        <v>3</v>
      </c>
    </row>
    <row r="18" spans="1:17" ht="14.45" x14ac:dyDescent="0.35">
      <c r="A18" s="32" t="s">
        <v>48</v>
      </c>
      <c r="B18" s="38" t="s">
        <v>49</v>
      </c>
      <c r="C18" s="2">
        <v>39.979999999999997</v>
      </c>
      <c r="D18" s="35">
        <v>40.768822753376675</v>
      </c>
      <c r="E18" s="2">
        <v>37.566453311059689</v>
      </c>
      <c r="F18" s="2">
        <v>36.973746359336189</v>
      </c>
      <c r="G18" s="2">
        <v>34.664645148476318</v>
      </c>
      <c r="H18" s="2">
        <v>32.366241741358195</v>
      </c>
      <c r="I18" s="2">
        <v>33.264648203589914</v>
      </c>
      <c r="J18" s="2">
        <v>31.112043172594216</v>
      </c>
      <c r="K18" s="2">
        <v>31.776738095238095</v>
      </c>
      <c r="L18" s="2">
        <v>30.217662930262936</v>
      </c>
      <c r="M18" s="2">
        <v>37.559677297264294</v>
      </c>
      <c r="N18" s="37">
        <v>40.063956958558705</v>
      </c>
      <c r="O18" s="7">
        <f>SUM(C18:N18)/12</f>
        <v>35.5262196642596</v>
      </c>
      <c r="P18" s="3">
        <v>2</v>
      </c>
      <c r="Q18" s="4">
        <v>3</v>
      </c>
    </row>
    <row r="19" spans="1:17" ht="14.45" x14ac:dyDescent="0.35">
      <c r="A19" s="32" t="s">
        <v>50</v>
      </c>
      <c r="B19" s="1" t="s">
        <v>51</v>
      </c>
      <c r="C19" s="2">
        <v>39.270000000000003</v>
      </c>
      <c r="D19" s="2">
        <v>38.624383820577499</v>
      </c>
      <c r="E19" s="2">
        <v>32.948700286399841</v>
      </c>
      <c r="F19" s="2">
        <v>28.504764603815314</v>
      </c>
      <c r="G19" s="2">
        <v>32.303382659649174</v>
      </c>
      <c r="H19" s="2">
        <v>25.459788934427745</v>
      </c>
      <c r="I19" s="2">
        <v>24.319349962581363</v>
      </c>
      <c r="J19" s="2" t="s">
        <v>31</v>
      </c>
      <c r="K19" s="2" t="s">
        <v>31</v>
      </c>
      <c r="L19" s="2" t="s">
        <v>31</v>
      </c>
      <c r="M19" s="2" t="s">
        <v>31</v>
      </c>
      <c r="N19" s="33" t="s">
        <v>31</v>
      </c>
      <c r="O19" s="34">
        <f>SUM(C19:N19)/7</f>
        <v>31.632910038207275</v>
      </c>
      <c r="P19" s="3">
        <v>2.9</v>
      </c>
      <c r="Q19" s="4">
        <v>2.8</v>
      </c>
    </row>
    <row r="20" spans="1:17" ht="14.45" x14ac:dyDescent="0.35">
      <c r="A20" s="32" t="s">
        <v>52</v>
      </c>
      <c r="B20" s="32" t="s">
        <v>53</v>
      </c>
      <c r="C20" s="35">
        <v>44.95</v>
      </c>
      <c r="D20" s="35">
        <v>40.449366119346976</v>
      </c>
      <c r="E20" s="2">
        <v>39.470362075130886</v>
      </c>
      <c r="F20" s="2">
        <v>39.797967460781308</v>
      </c>
      <c r="G20" s="2">
        <v>35.838157879058684</v>
      </c>
      <c r="H20" s="2">
        <v>33.950596419433296</v>
      </c>
      <c r="I20" s="2">
        <v>35.006751459448061</v>
      </c>
      <c r="J20" s="2">
        <v>32.959164892030579</v>
      </c>
      <c r="K20" s="2">
        <v>36.469720884028561</v>
      </c>
      <c r="L20" s="35">
        <v>40.28814620894164</v>
      </c>
      <c r="M20" s="36">
        <v>41.285172045137671</v>
      </c>
      <c r="N20" s="37">
        <v>40.779389459009266</v>
      </c>
      <c r="O20" s="7">
        <f>SUM(C20:N20)/12</f>
        <v>38.437066241862247</v>
      </c>
      <c r="P20" s="3">
        <v>4.7</v>
      </c>
      <c r="Q20" s="4">
        <v>2.7</v>
      </c>
    </row>
    <row r="21" spans="1:17" ht="14.45" x14ac:dyDescent="0.35">
      <c r="A21" s="32" t="s">
        <v>54</v>
      </c>
      <c r="B21" s="38" t="s">
        <v>55</v>
      </c>
      <c r="C21" s="2">
        <v>38.44</v>
      </c>
      <c r="D21" s="2">
        <v>35.100607130452552</v>
      </c>
      <c r="E21" s="2">
        <v>36.031617074048164</v>
      </c>
      <c r="F21" s="2">
        <v>30.794777637820236</v>
      </c>
      <c r="G21" s="2">
        <v>28.605387212075723</v>
      </c>
      <c r="H21" s="2">
        <v>22.785244078272559</v>
      </c>
      <c r="I21" s="2">
        <v>32.627497989947841</v>
      </c>
      <c r="J21" s="2">
        <v>28.46802944980665</v>
      </c>
      <c r="K21" s="2">
        <v>31.094827560521413</v>
      </c>
      <c r="L21" s="2">
        <v>33.592343703703705</v>
      </c>
      <c r="M21" s="2">
        <v>27.804049896046052</v>
      </c>
      <c r="N21" s="33">
        <v>33.771717046925588</v>
      </c>
      <c r="O21" s="34">
        <f>SUM(C21:N21)/12</f>
        <v>31.593008231635043</v>
      </c>
      <c r="P21" s="8">
        <v>0.8</v>
      </c>
      <c r="Q21" s="4">
        <v>2.5</v>
      </c>
    </row>
    <row r="22" spans="1:17" ht="14.45" x14ac:dyDescent="0.35">
      <c r="A22" s="32" t="s">
        <v>56</v>
      </c>
      <c r="B22" s="1" t="s">
        <v>57</v>
      </c>
      <c r="C22" s="35">
        <v>40.11</v>
      </c>
      <c r="D22" s="35">
        <v>40.919890574097529</v>
      </c>
      <c r="E22" s="2">
        <v>38.760121759871843</v>
      </c>
      <c r="F22" s="2">
        <v>37.645263953485831</v>
      </c>
      <c r="G22" s="2">
        <v>34.932997220019111</v>
      </c>
      <c r="H22" s="2">
        <v>28.197456790123457</v>
      </c>
      <c r="I22" s="2">
        <v>32.246036171813294</v>
      </c>
      <c r="J22" s="2">
        <v>30.800666600338989</v>
      </c>
      <c r="K22" s="2">
        <v>33.398849124550821</v>
      </c>
      <c r="L22" s="2">
        <v>35.651097777777778</v>
      </c>
      <c r="M22" s="36">
        <v>42.012629702969328</v>
      </c>
      <c r="N22" s="37">
        <v>42.547504333098935</v>
      </c>
      <c r="O22" s="34">
        <f>SUM(C22:N22)/12</f>
        <v>36.435209500678901</v>
      </c>
      <c r="P22" s="8">
        <v>3.6</v>
      </c>
      <c r="Q22" s="4">
        <v>2.8</v>
      </c>
    </row>
    <row r="23" spans="1:17" ht="14.45" x14ac:dyDescent="0.35">
      <c r="A23" s="32" t="s">
        <v>58</v>
      </c>
      <c r="B23" s="1" t="s">
        <v>59</v>
      </c>
      <c r="C23" s="2">
        <v>26.35</v>
      </c>
      <c r="D23" s="2">
        <v>29.140338079333894</v>
      </c>
      <c r="E23" s="2">
        <v>28.813157776719159</v>
      </c>
      <c r="F23" s="2">
        <v>23.981454017986653</v>
      </c>
      <c r="G23" s="2">
        <v>23.526132488367356</v>
      </c>
      <c r="H23" s="2">
        <v>17.734683395209764</v>
      </c>
      <c r="I23" s="2">
        <v>19.405082470369187</v>
      </c>
      <c r="J23" s="2">
        <v>18.448917682019523</v>
      </c>
      <c r="K23" s="2">
        <v>20.368463551400097</v>
      </c>
      <c r="L23" s="2">
        <v>25.812768194272749</v>
      </c>
      <c r="M23" s="2">
        <v>25.599792208824052</v>
      </c>
      <c r="N23" s="33">
        <v>30.553735355337498</v>
      </c>
      <c r="O23" s="34">
        <f>SUM(C23:N23)/12</f>
        <v>24.144543768319995</v>
      </c>
      <c r="P23" s="3">
        <v>0.4</v>
      </c>
      <c r="Q23" s="4">
        <v>2.8</v>
      </c>
    </row>
    <row r="24" spans="1:17" s="12" customFormat="1" ht="14.45" x14ac:dyDescent="0.35">
      <c r="A24" s="19" t="s">
        <v>60</v>
      </c>
      <c r="B24" s="9" t="s">
        <v>61</v>
      </c>
      <c r="C24" s="10"/>
      <c r="D24" s="10"/>
      <c r="E24" s="10"/>
      <c r="F24" s="10"/>
      <c r="G24" s="10">
        <v>34.165929103366103</v>
      </c>
      <c r="H24" s="10">
        <v>33.395975264105189</v>
      </c>
      <c r="I24" s="10">
        <v>30.658472316384184</v>
      </c>
      <c r="J24" s="10">
        <v>28.977267137598922</v>
      </c>
      <c r="K24" s="10">
        <v>34.11</v>
      </c>
      <c r="L24" s="10">
        <v>35.667078138505524</v>
      </c>
      <c r="M24" s="10">
        <v>30.493066455067737</v>
      </c>
      <c r="N24" s="10">
        <v>35.795861437387181</v>
      </c>
      <c r="O24" s="10">
        <f>SUM(C24:N24)/8</f>
        <v>32.907956231551857</v>
      </c>
      <c r="P24" s="12">
        <v>3.7</v>
      </c>
      <c r="Q24" s="12">
        <v>2.8</v>
      </c>
    </row>
    <row r="25" spans="1:17" s="12" customFormat="1" ht="14.45" x14ac:dyDescent="0.35">
      <c r="A25" s="19" t="s">
        <v>62</v>
      </c>
      <c r="B25" s="9" t="s">
        <v>63</v>
      </c>
      <c r="C25" s="10"/>
      <c r="D25" s="10"/>
      <c r="E25" s="10"/>
      <c r="F25" s="10"/>
      <c r="G25" s="10"/>
      <c r="H25" s="10"/>
      <c r="I25" s="10"/>
      <c r="J25" s="10">
        <v>29.474230099009219</v>
      </c>
      <c r="K25" s="10">
        <v>31.697127530113917</v>
      </c>
      <c r="L25" s="10">
        <v>33.170746106570071</v>
      </c>
      <c r="M25" s="10">
        <v>35.783600382638305</v>
      </c>
      <c r="N25" s="10">
        <v>33.847793117090163</v>
      </c>
      <c r="O25" s="10">
        <f t="shared" ref="O25:O31" si="1">SUM(C25:N25)/5</f>
        <v>32.794699447084334</v>
      </c>
      <c r="P25" s="12">
        <v>0.5</v>
      </c>
      <c r="Q25" s="12">
        <v>2.8</v>
      </c>
    </row>
    <row r="26" spans="1:17" s="12" customFormat="1" ht="14.45" x14ac:dyDescent="0.35">
      <c r="A26" s="19" t="s">
        <v>64</v>
      </c>
      <c r="B26" s="9" t="s">
        <v>65</v>
      </c>
      <c r="C26" s="10"/>
      <c r="D26" s="10"/>
      <c r="E26" s="10"/>
      <c r="F26" s="10"/>
      <c r="G26" s="10"/>
      <c r="H26" s="10"/>
      <c r="I26" s="10"/>
      <c r="J26" s="10">
        <v>22.526616237623241</v>
      </c>
      <c r="K26" s="10">
        <v>26.920005463803086</v>
      </c>
      <c r="L26" s="10">
        <v>33.008559581400135</v>
      </c>
      <c r="M26" s="10">
        <v>31.966045955477753</v>
      </c>
      <c r="N26" s="10">
        <v>33.674846290803508</v>
      </c>
      <c r="O26" s="10">
        <f t="shared" si="1"/>
        <v>29.619214705821541</v>
      </c>
    </row>
    <row r="27" spans="1:17" s="12" customFormat="1" ht="14.45" x14ac:dyDescent="0.35">
      <c r="A27" s="19" t="s">
        <v>66</v>
      </c>
      <c r="B27" s="9" t="s">
        <v>67</v>
      </c>
      <c r="C27" s="10"/>
      <c r="D27" s="10"/>
      <c r="E27" s="10"/>
      <c r="F27" s="10"/>
      <c r="G27" s="10"/>
      <c r="H27" s="10"/>
      <c r="I27" s="10"/>
      <c r="J27" s="10">
        <v>25.695453519455299</v>
      </c>
      <c r="K27" s="10">
        <v>32.890366616986718</v>
      </c>
      <c r="L27" s="10">
        <v>35.818631719239598</v>
      </c>
      <c r="M27" s="10">
        <v>37.211978000078332</v>
      </c>
      <c r="N27" s="10">
        <v>37.441273231624479</v>
      </c>
      <c r="O27" s="10">
        <f t="shared" si="1"/>
        <v>33.811540617476886</v>
      </c>
      <c r="P27" s="12">
        <v>0.4</v>
      </c>
      <c r="Q27" s="12">
        <v>2.95</v>
      </c>
    </row>
    <row r="28" spans="1:17" s="12" customFormat="1" ht="14.45" x14ac:dyDescent="0.35">
      <c r="A28" s="19" t="s">
        <v>68</v>
      </c>
      <c r="B28" s="9" t="s">
        <v>69</v>
      </c>
      <c r="C28" s="10"/>
      <c r="D28" s="10"/>
      <c r="E28" s="10"/>
      <c r="F28" s="10"/>
      <c r="G28" s="10"/>
      <c r="H28" s="10"/>
      <c r="I28" s="10"/>
      <c r="J28" s="10">
        <v>23.325325809322585</v>
      </c>
      <c r="K28" s="10">
        <v>30.474535834059644</v>
      </c>
      <c r="L28" s="10">
        <v>33.311727831388509</v>
      </c>
      <c r="M28" s="10">
        <v>31.81354082811659</v>
      </c>
      <c r="N28" s="10">
        <v>34.644218743809802</v>
      </c>
      <c r="O28" s="10">
        <f t="shared" si="1"/>
        <v>30.713869809339428</v>
      </c>
      <c r="P28" s="12">
        <v>1.1000000000000001</v>
      </c>
      <c r="Q28" s="12">
        <v>2.9</v>
      </c>
    </row>
    <row r="29" spans="1:17" s="12" customFormat="1" ht="14.45" x14ac:dyDescent="0.35">
      <c r="A29" s="19" t="s">
        <v>70</v>
      </c>
      <c r="B29" s="9" t="s">
        <v>71</v>
      </c>
      <c r="C29" s="10"/>
      <c r="D29" s="10"/>
      <c r="E29" s="10"/>
      <c r="F29" s="10"/>
      <c r="G29" s="10"/>
      <c r="H29" s="10"/>
      <c r="I29" s="10"/>
      <c r="J29" s="10">
        <v>21.673396484956807</v>
      </c>
      <c r="K29" s="10">
        <v>23.81758543833169</v>
      </c>
      <c r="L29" s="10">
        <v>28.63605288569066</v>
      </c>
      <c r="M29" s="10">
        <v>29.944499314669908</v>
      </c>
      <c r="N29" s="10">
        <v>27.216323771389042</v>
      </c>
      <c r="O29" s="10">
        <f t="shared" si="1"/>
        <v>26.257571579007625</v>
      </c>
      <c r="P29" s="12">
        <v>0.6</v>
      </c>
      <c r="Q29" s="12">
        <v>2.85</v>
      </c>
    </row>
    <row r="30" spans="1:17" s="12" customFormat="1" ht="14.45" x14ac:dyDescent="0.35">
      <c r="A30" s="19" t="s">
        <v>72</v>
      </c>
      <c r="B30" s="9" t="s">
        <v>73</v>
      </c>
      <c r="C30" s="10"/>
      <c r="D30" s="10"/>
      <c r="E30" s="10"/>
      <c r="F30" s="10"/>
      <c r="G30" s="10"/>
      <c r="H30" s="10"/>
      <c r="I30" s="10"/>
      <c r="J30" s="10">
        <v>34.204463283579706</v>
      </c>
      <c r="K30" s="35">
        <v>41.241411996556032</v>
      </c>
      <c r="L30" s="35">
        <v>43.373740039838118</v>
      </c>
      <c r="M30" s="36">
        <v>42.209166798733143</v>
      </c>
      <c r="N30" s="35">
        <v>42.665774238501896</v>
      </c>
      <c r="O30" s="6">
        <f t="shared" si="1"/>
        <v>40.738911271441779</v>
      </c>
      <c r="P30" s="12">
        <v>1.2</v>
      </c>
      <c r="Q30" s="12">
        <v>2.9</v>
      </c>
    </row>
    <row r="31" spans="1:17" s="12" customFormat="1" ht="14.45" x14ac:dyDescent="0.35">
      <c r="A31" s="19" t="s">
        <v>74</v>
      </c>
      <c r="B31" s="9" t="s">
        <v>75</v>
      </c>
      <c r="C31" s="10"/>
      <c r="D31" s="10"/>
      <c r="E31" s="10"/>
      <c r="F31" s="10"/>
      <c r="G31" s="10"/>
      <c r="H31" s="10"/>
      <c r="I31" s="10"/>
      <c r="J31" s="10">
        <v>27.468714029854564</v>
      </c>
      <c r="K31" s="10">
        <v>25.277650449559133</v>
      </c>
      <c r="L31" s="10">
        <v>32.746145916332765</v>
      </c>
      <c r="M31" s="10">
        <v>39.298189778130862</v>
      </c>
      <c r="N31" s="35">
        <v>40.62780967549179</v>
      </c>
      <c r="O31" s="10">
        <f t="shared" si="1"/>
        <v>33.083701969873822</v>
      </c>
      <c r="P31" s="12">
        <v>1.3</v>
      </c>
      <c r="Q31" s="12">
        <v>2.8</v>
      </c>
    </row>
    <row r="32" spans="1:17" s="20" customFormat="1" ht="14.45" x14ac:dyDescent="0.35"/>
    <row r="34" spans="1:18" ht="14.45" x14ac:dyDescent="0.35">
      <c r="B34" s="41"/>
      <c r="C34" s="11">
        <f t="shared" ref="C34:N34" si="2">SUM(C3:C23)/21</f>
        <v>38.103333333333339</v>
      </c>
      <c r="D34" s="42">
        <f t="shared" si="2"/>
        <v>34.955126790462408</v>
      </c>
      <c r="E34" s="42">
        <f t="shared" si="2"/>
        <v>36.3947377896584</v>
      </c>
      <c r="F34" s="42">
        <f t="shared" si="2"/>
        <v>34.007430982264424</v>
      </c>
      <c r="G34" s="42">
        <f t="shared" si="2"/>
        <v>32.431598874049001</v>
      </c>
      <c r="H34" s="42">
        <f t="shared" si="2"/>
        <v>27.232013893392995</v>
      </c>
      <c r="I34" s="42">
        <f t="shared" si="2"/>
        <v>32.04936918356001</v>
      </c>
      <c r="J34" s="42">
        <f t="shared" si="2"/>
        <v>28.002464147077895</v>
      </c>
      <c r="K34" s="42">
        <f t="shared" si="2"/>
        <v>30.79828473789653</v>
      </c>
      <c r="L34" s="42">
        <f t="shared" si="2"/>
        <v>32.096263071537813</v>
      </c>
      <c r="M34" s="42">
        <f t="shared" si="2"/>
        <v>33.200932041158495</v>
      </c>
      <c r="N34" s="42">
        <f t="shared" si="2"/>
        <v>36.990108745109168</v>
      </c>
      <c r="O34" s="43"/>
      <c r="P34" s="61" t="s">
        <v>76</v>
      </c>
      <c r="Q34" s="62"/>
      <c r="R34" s="62"/>
    </row>
    <row r="35" spans="1:18" ht="14.45" x14ac:dyDescent="0.35">
      <c r="C35" s="20"/>
      <c r="D35" s="44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45">
        <f>SUM(O3:O23)/21</f>
        <v>33.928395123654902</v>
      </c>
      <c r="P35" s="61" t="s">
        <v>77</v>
      </c>
      <c r="Q35" s="62"/>
      <c r="R35" s="62"/>
    </row>
    <row r="36" spans="1:18" ht="14.45" x14ac:dyDescent="0.35">
      <c r="D36" s="46"/>
      <c r="H36" s="47"/>
      <c r="P36" s="4"/>
      <c r="Q36" s="4"/>
    </row>
    <row r="37" spans="1:18" ht="14.45" x14ac:dyDescent="0.35">
      <c r="B37" s="16" t="s">
        <v>78</v>
      </c>
      <c r="P37" s="4"/>
      <c r="Q37" s="4"/>
    </row>
    <row r="38" spans="1:18" ht="14.45" x14ac:dyDescent="0.35">
      <c r="E38" s="21"/>
      <c r="F38" s="16" t="s">
        <v>79</v>
      </c>
      <c r="P38" s="4"/>
      <c r="Q38" s="4"/>
    </row>
    <row r="39" spans="1:18" ht="14.45" x14ac:dyDescent="0.35">
      <c r="B39" s="16" t="s">
        <v>80</v>
      </c>
      <c r="C39" s="16">
        <v>0.97</v>
      </c>
      <c r="D39" s="22"/>
      <c r="E39" s="23"/>
      <c r="F39" s="16" t="s">
        <v>81</v>
      </c>
      <c r="P39" s="4"/>
      <c r="Q39" s="4"/>
    </row>
    <row r="40" spans="1:18" ht="14.45" x14ac:dyDescent="0.35">
      <c r="E40" s="48"/>
      <c r="F40" s="16" t="s">
        <v>82</v>
      </c>
      <c r="P40" s="4"/>
      <c r="Q40" s="4"/>
    </row>
    <row r="41" spans="1:18" ht="14.45" x14ac:dyDescent="0.35">
      <c r="E41" s="24"/>
      <c r="F41" s="16" t="s">
        <v>83</v>
      </c>
      <c r="P41" s="4"/>
      <c r="Q41" s="4"/>
    </row>
    <row r="42" spans="1:18" ht="14.45" x14ac:dyDescent="0.35">
      <c r="B42" s="16" t="s">
        <v>84</v>
      </c>
      <c r="E42" s="22"/>
      <c r="P42" s="4"/>
      <c r="Q42" s="4"/>
    </row>
    <row r="43" spans="1:18" ht="14.45" x14ac:dyDescent="0.35">
      <c r="B43" s="16" t="s">
        <v>0</v>
      </c>
      <c r="C43" s="49" t="s">
        <v>85</v>
      </c>
      <c r="P43" s="4" t="s">
        <v>2</v>
      </c>
      <c r="Q43" s="4" t="s">
        <v>3</v>
      </c>
    </row>
    <row r="44" spans="1:18" ht="14.45" x14ac:dyDescent="0.35">
      <c r="A44" s="18"/>
      <c r="B44" s="27"/>
      <c r="C44" s="28" t="s">
        <v>4</v>
      </c>
      <c r="D44" s="29" t="s">
        <v>5</v>
      </c>
      <c r="E44" s="29" t="s">
        <v>6</v>
      </c>
      <c r="F44" s="29" t="s">
        <v>7</v>
      </c>
      <c r="G44" s="29" t="s">
        <v>8</v>
      </c>
      <c r="H44" s="29" t="s">
        <v>9</v>
      </c>
      <c r="I44" s="29" t="s">
        <v>10</v>
      </c>
      <c r="J44" s="29" t="s">
        <v>11</v>
      </c>
      <c r="K44" s="29" t="s">
        <v>12</v>
      </c>
      <c r="L44" s="29" t="s">
        <v>13</v>
      </c>
      <c r="M44" s="29" t="s">
        <v>14</v>
      </c>
      <c r="N44" s="29" t="s">
        <v>15</v>
      </c>
      <c r="O44" s="30" t="s">
        <v>16</v>
      </c>
      <c r="P44" s="4"/>
      <c r="Q44" s="4"/>
    </row>
    <row r="45" spans="1:18" ht="14.45" x14ac:dyDescent="0.35">
      <c r="A45" s="32" t="s">
        <v>17</v>
      </c>
      <c r="B45" s="1" t="s">
        <v>18</v>
      </c>
      <c r="C45" s="2">
        <f>SUM(C3*0.97)</f>
        <v>28.5471</v>
      </c>
      <c r="D45" s="2">
        <f t="shared" ref="D45:N45" si="3">SUM(D3*0.97)</f>
        <v>24.788502361984577</v>
      </c>
      <c r="E45" s="2">
        <f t="shared" si="3"/>
        <v>24.221089345112286</v>
      </c>
      <c r="F45" s="2">
        <f t="shared" si="3"/>
        <v>22.605723933666553</v>
      </c>
      <c r="G45" s="2">
        <f t="shared" si="3"/>
        <v>18.920165898911556</v>
      </c>
      <c r="H45" s="2">
        <f t="shared" si="3"/>
        <v>15.465764477455787</v>
      </c>
      <c r="I45" s="2">
        <f t="shared" si="3"/>
        <v>21.997739114340877</v>
      </c>
      <c r="J45" s="2">
        <f t="shared" si="3"/>
        <v>19.261727624328177</v>
      </c>
      <c r="K45" s="2">
        <f t="shared" si="3"/>
        <v>21.879934329325678</v>
      </c>
      <c r="L45" s="2">
        <f t="shared" si="3"/>
        <v>24.801853874628385</v>
      </c>
      <c r="M45" s="2">
        <f t="shared" si="3"/>
        <v>24.73740687593423</v>
      </c>
      <c r="N45" s="33">
        <f t="shared" si="3"/>
        <v>28.059758580935757</v>
      </c>
      <c r="O45" s="34">
        <f t="shared" ref="O45:O58" si="4">SUM(C45:N45)/12</f>
        <v>22.940563868051992</v>
      </c>
      <c r="P45" s="3">
        <v>6.5</v>
      </c>
      <c r="Q45" s="4">
        <v>3.7</v>
      </c>
    </row>
    <row r="46" spans="1:18" ht="14.45" x14ac:dyDescent="0.35">
      <c r="A46" s="32" t="s">
        <v>19</v>
      </c>
      <c r="B46" s="1" t="s">
        <v>20</v>
      </c>
      <c r="C46" s="2">
        <f t="shared" ref="C46:N61" si="5">SUM(C4*0.97)</f>
        <v>30.0991</v>
      </c>
      <c r="D46" s="2">
        <f t="shared" si="5"/>
        <v>34.923615066082547</v>
      </c>
      <c r="E46" s="2">
        <f t="shared" si="5"/>
        <v>35.411083499105672</v>
      </c>
      <c r="F46" s="2">
        <f t="shared" si="5"/>
        <v>28.223551651403945</v>
      </c>
      <c r="G46" s="2">
        <f t="shared" si="5"/>
        <v>27.621100446030326</v>
      </c>
      <c r="H46" s="2">
        <f t="shared" si="5"/>
        <v>21.619251670077457</v>
      </c>
      <c r="I46" s="2">
        <f t="shared" si="5"/>
        <v>21.173681215761697</v>
      </c>
      <c r="J46" s="2">
        <f t="shared" si="5"/>
        <v>21.284183790849674</v>
      </c>
      <c r="K46" s="2">
        <f t="shared" si="5"/>
        <v>24.614722890130352</v>
      </c>
      <c r="L46" s="2">
        <f t="shared" si="5"/>
        <v>27.512023141475126</v>
      </c>
      <c r="M46" s="2">
        <f t="shared" si="5"/>
        <v>32.684644897957064</v>
      </c>
      <c r="N46" s="33">
        <f t="shared" si="5"/>
        <v>30.777014830528113</v>
      </c>
      <c r="O46" s="34">
        <f t="shared" si="4"/>
        <v>27.995331091616833</v>
      </c>
      <c r="P46" s="3">
        <v>4.5</v>
      </c>
      <c r="Q46" s="4">
        <v>2.7</v>
      </c>
    </row>
    <row r="47" spans="1:18" ht="14.45" x14ac:dyDescent="0.35">
      <c r="A47" s="32" t="s">
        <v>21</v>
      </c>
      <c r="B47" s="32" t="s">
        <v>22</v>
      </c>
      <c r="C47" s="2">
        <f t="shared" si="5"/>
        <v>33.135199999999998</v>
      </c>
      <c r="D47" s="2">
        <f t="shared" si="5"/>
        <v>28.930906585505298</v>
      </c>
      <c r="E47" s="2">
        <f t="shared" si="5"/>
        <v>28.836268891959687</v>
      </c>
      <c r="F47" s="2">
        <f t="shared" si="5"/>
        <v>24.211595032784366</v>
      </c>
      <c r="G47" s="2">
        <f t="shared" si="5"/>
        <v>24.288044346013073</v>
      </c>
      <c r="H47" s="2">
        <f t="shared" si="5"/>
        <v>20.954828411212453</v>
      </c>
      <c r="I47" s="2">
        <f t="shared" si="5"/>
        <v>26.802387764884401</v>
      </c>
      <c r="J47" s="2">
        <f t="shared" si="5"/>
        <v>24.152460588174261</v>
      </c>
      <c r="K47" s="2">
        <f t="shared" si="5"/>
        <v>27.342040600947584</v>
      </c>
      <c r="L47" s="2">
        <f t="shared" si="5"/>
        <v>27.35458322102453</v>
      </c>
      <c r="M47" s="2">
        <f t="shared" si="5"/>
        <v>27.482461058295961</v>
      </c>
      <c r="N47" s="33">
        <f t="shared" si="5"/>
        <v>36.780511341064525</v>
      </c>
      <c r="O47" s="7">
        <f t="shared" si="4"/>
        <v>27.522607320155512</v>
      </c>
      <c r="P47" s="3">
        <v>5.7</v>
      </c>
      <c r="Q47" s="4">
        <v>2.9</v>
      </c>
    </row>
    <row r="48" spans="1:18" x14ac:dyDescent="0.25">
      <c r="A48" s="32" t="s">
        <v>23</v>
      </c>
      <c r="B48" s="1" t="s">
        <v>24</v>
      </c>
      <c r="C48" s="2">
        <f t="shared" si="5"/>
        <v>44.067099999999996</v>
      </c>
      <c r="D48" s="2">
        <f t="shared" si="5"/>
        <v>39.314989742884137</v>
      </c>
      <c r="E48" s="12">
        <f t="shared" si="5"/>
        <v>40.754673736661026</v>
      </c>
      <c r="F48" s="2">
        <f t="shared" si="5"/>
        <v>44.254101635169633</v>
      </c>
      <c r="G48" s="2">
        <f t="shared" si="5"/>
        <v>36.646793826597332</v>
      </c>
      <c r="H48" s="2">
        <f t="shared" si="5"/>
        <v>30.078995380877611</v>
      </c>
      <c r="I48" s="2">
        <f t="shared" si="5"/>
        <v>45.869858255327081</v>
      </c>
      <c r="J48" s="2">
        <f t="shared" si="5"/>
        <v>33.125078578217057</v>
      </c>
      <c r="K48" s="2">
        <f t="shared" si="5"/>
        <v>39.437090411028088</v>
      </c>
      <c r="L48" s="2">
        <f t="shared" si="5"/>
        <v>45.809320542939119</v>
      </c>
      <c r="M48" s="2">
        <f t="shared" si="5"/>
        <v>39.356416358744397</v>
      </c>
      <c r="N48" s="33">
        <f t="shared" si="5"/>
        <v>56.076374465135999</v>
      </c>
      <c r="O48" s="50">
        <f>SUM(C48:N48)/12</f>
        <v>41.23256607779846</v>
      </c>
      <c r="P48" s="3">
        <v>0.5</v>
      </c>
      <c r="Q48" s="4">
        <v>2.9</v>
      </c>
    </row>
    <row r="49" spans="1:17" x14ac:dyDescent="0.25">
      <c r="A49" s="32" t="s">
        <v>25</v>
      </c>
      <c r="B49" s="1" t="s">
        <v>26</v>
      </c>
      <c r="C49" s="2">
        <f t="shared" si="5"/>
        <v>50.498200000000004</v>
      </c>
      <c r="D49" s="2">
        <f t="shared" si="5"/>
        <v>47.028248774434779</v>
      </c>
      <c r="E49" s="2">
        <f t="shared" si="5"/>
        <v>46.457689721858756</v>
      </c>
      <c r="F49" s="2">
        <f t="shared" si="5"/>
        <v>45.810999452402008</v>
      </c>
      <c r="G49" s="2">
        <f t="shared" si="5"/>
        <v>41.275360234383719</v>
      </c>
      <c r="H49" s="2">
        <f t="shared" si="5"/>
        <v>34.7948569606923</v>
      </c>
      <c r="I49" s="2">
        <f t="shared" si="5"/>
        <v>43.462295373854623</v>
      </c>
      <c r="J49" s="2">
        <f t="shared" si="5"/>
        <v>40.466826487127783</v>
      </c>
      <c r="K49" s="2">
        <f t="shared" si="5"/>
        <v>48.227405066436255</v>
      </c>
      <c r="L49" s="2">
        <f t="shared" si="5"/>
        <v>43.638683772251781</v>
      </c>
      <c r="M49" s="2">
        <f t="shared" si="5"/>
        <v>45.434314014110406</v>
      </c>
      <c r="N49" s="33">
        <f t="shared" si="5"/>
        <v>55.223044115142052</v>
      </c>
      <c r="O49" s="50">
        <f t="shared" si="4"/>
        <v>45.193160331057868</v>
      </c>
      <c r="P49" s="3">
        <v>1.8</v>
      </c>
      <c r="Q49" s="4">
        <v>2.9</v>
      </c>
    </row>
    <row r="50" spans="1:17" x14ac:dyDescent="0.25">
      <c r="A50" s="32" t="s">
        <v>27</v>
      </c>
      <c r="B50" s="38" t="s">
        <v>28</v>
      </c>
      <c r="C50" s="2">
        <f t="shared" si="5"/>
        <v>45.4833</v>
      </c>
      <c r="D50" s="2">
        <f t="shared" si="5"/>
        <v>38.297319661987252</v>
      </c>
      <c r="E50" s="2">
        <f t="shared" si="5"/>
        <v>40.640962448785132</v>
      </c>
      <c r="F50" s="2">
        <f t="shared" si="5"/>
        <v>36.284411430112812</v>
      </c>
      <c r="G50" s="2">
        <f t="shared" si="5"/>
        <v>41.259454507896471</v>
      </c>
      <c r="H50" s="2">
        <f t="shared" si="5"/>
        <v>27.49552338497401</v>
      </c>
      <c r="I50" s="2">
        <f t="shared" si="5"/>
        <v>40.218594248625884</v>
      </c>
      <c r="J50" s="2">
        <f t="shared" si="5"/>
        <v>36.553789662346176</v>
      </c>
      <c r="K50" s="2">
        <f t="shared" si="5"/>
        <v>42.062252253819679</v>
      </c>
      <c r="L50" s="2">
        <f t="shared" si="5"/>
        <v>44.052638338509382</v>
      </c>
      <c r="M50" s="2">
        <f t="shared" si="5"/>
        <v>42.239214232202052</v>
      </c>
      <c r="N50" s="33">
        <f t="shared" si="5"/>
        <v>19.975712585691245</v>
      </c>
      <c r="O50" s="34">
        <f t="shared" si="4"/>
        <v>37.880264396245842</v>
      </c>
      <c r="P50" s="3">
        <v>1.9</v>
      </c>
      <c r="Q50" s="4">
        <v>2.9</v>
      </c>
    </row>
    <row r="51" spans="1:17" x14ac:dyDescent="0.25">
      <c r="A51" s="32" t="s">
        <v>29</v>
      </c>
      <c r="B51" s="38" t="s">
        <v>30</v>
      </c>
      <c r="C51" s="2">
        <f t="shared" si="5"/>
        <v>37.063699999999997</v>
      </c>
      <c r="D51" s="2" t="s">
        <v>31</v>
      </c>
      <c r="E51" s="2">
        <f t="shared" si="5"/>
        <v>32.608691486572638</v>
      </c>
      <c r="F51" s="2">
        <f t="shared" si="5"/>
        <v>34.861306522454484</v>
      </c>
      <c r="G51" s="2">
        <f t="shared" si="5"/>
        <v>30.271603921332822</v>
      </c>
      <c r="H51" s="2">
        <f t="shared" si="5"/>
        <v>25.97492075268817</v>
      </c>
      <c r="I51" s="2">
        <f t="shared" si="5"/>
        <v>33.19818499438702</v>
      </c>
      <c r="J51" s="2">
        <f t="shared" si="5"/>
        <v>29.893229290031471</v>
      </c>
      <c r="K51" s="2">
        <f t="shared" si="5"/>
        <v>27.373997773920085</v>
      </c>
      <c r="L51" s="2">
        <f t="shared" si="5"/>
        <v>35.286323234418312</v>
      </c>
      <c r="M51" s="2">
        <f t="shared" si="5"/>
        <v>32.442669099245734</v>
      </c>
      <c r="N51" s="33">
        <f t="shared" si="5"/>
        <v>39.139140242500908</v>
      </c>
      <c r="O51" s="34">
        <f>SUM(C51:N51)/11</f>
        <v>32.555797028868326</v>
      </c>
      <c r="P51" s="3">
        <v>2.4</v>
      </c>
      <c r="Q51" s="4">
        <v>1.3</v>
      </c>
    </row>
    <row r="52" spans="1:17" x14ac:dyDescent="0.25">
      <c r="A52" s="32" t="s">
        <v>32</v>
      </c>
      <c r="B52" s="38" t="s">
        <v>33</v>
      </c>
      <c r="C52" s="2">
        <f t="shared" si="5"/>
        <v>38.256799999999998</v>
      </c>
      <c r="D52" s="2">
        <f t="shared" si="5"/>
        <v>31.578585418914837</v>
      </c>
      <c r="E52" s="2">
        <f t="shared" si="5"/>
        <v>32.758404709007891</v>
      </c>
      <c r="F52" s="2">
        <f t="shared" si="5"/>
        <v>33.855989342348217</v>
      </c>
      <c r="G52" s="2">
        <f t="shared" si="5"/>
        <v>33.134919058400563</v>
      </c>
      <c r="H52" s="2">
        <f t="shared" si="5"/>
        <v>26.118428602150537</v>
      </c>
      <c r="I52" s="2">
        <f t="shared" si="5"/>
        <v>33.338093058782391</v>
      </c>
      <c r="J52" s="2">
        <f t="shared" si="5"/>
        <v>31.66937872264873</v>
      </c>
      <c r="K52" s="2">
        <f t="shared" si="5"/>
        <v>33.090974828951985</v>
      </c>
      <c r="L52" s="2">
        <f t="shared" si="5"/>
        <v>34.35565140949258</v>
      </c>
      <c r="M52" s="2">
        <f t="shared" si="5"/>
        <v>32.825661749704125</v>
      </c>
      <c r="N52" s="33">
        <f t="shared" si="5"/>
        <v>38.345886488092695</v>
      </c>
      <c r="O52" s="34">
        <f t="shared" si="4"/>
        <v>33.277397782374543</v>
      </c>
      <c r="P52" s="3">
        <v>2.4</v>
      </c>
      <c r="Q52" s="4">
        <v>1.3</v>
      </c>
    </row>
    <row r="53" spans="1:17" x14ac:dyDescent="0.25">
      <c r="A53" s="32" t="s">
        <v>34</v>
      </c>
      <c r="B53" s="1" t="s">
        <v>35</v>
      </c>
      <c r="C53" s="2">
        <f t="shared" si="5"/>
        <v>35.055799999999998</v>
      </c>
      <c r="D53" s="2">
        <f t="shared" si="5"/>
        <v>33.14169247845625</v>
      </c>
      <c r="E53" s="2">
        <f t="shared" si="5"/>
        <v>34.36110394918024</v>
      </c>
      <c r="F53" s="2">
        <f t="shared" si="5"/>
        <v>32.742407235153571</v>
      </c>
      <c r="G53" s="2">
        <f t="shared" si="5"/>
        <v>29.619404362334063</v>
      </c>
      <c r="H53" s="2">
        <f t="shared" si="5"/>
        <v>24.765354592933946</v>
      </c>
      <c r="I53" s="2">
        <f t="shared" si="5"/>
        <v>33.737830385626303</v>
      </c>
      <c r="J53" s="2">
        <f t="shared" si="5"/>
        <v>30.575143804339881</v>
      </c>
      <c r="K53" s="2">
        <f t="shared" si="5"/>
        <v>34.222459871093712</v>
      </c>
      <c r="L53" s="2">
        <f t="shared" si="5"/>
        <v>33.781407091985209</v>
      </c>
      <c r="M53" s="2">
        <f t="shared" si="5"/>
        <v>33.080990183343047</v>
      </c>
      <c r="N53" s="33">
        <f t="shared" si="5"/>
        <v>38.266561112651878</v>
      </c>
      <c r="O53" s="34">
        <f>SUM(C53:N53)/12</f>
        <v>32.779179588924841</v>
      </c>
      <c r="P53" s="3">
        <v>2.4</v>
      </c>
      <c r="Q53" s="4">
        <v>1.3</v>
      </c>
    </row>
    <row r="54" spans="1:17" x14ac:dyDescent="0.25">
      <c r="A54" s="32" t="s">
        <v>36</v>
      </c>
      <c r="B54" s="38" t="s">
        <v>37</v>
      </c>
      <c r="C54" s="2">
        <f t="shared" si="5"/>
        <v>42.0107</v>
      </c>
      <c r="D54" s="2">
        <f t="shared" si="5"/>
        <v>37.970211421709585</v>
      </c>
      <c r="E54" s="2">
        <f t="shared" si="5"/>
        <v>37.321642316615801</v>
      </c>
      <c r="F54" s="2">
        <f t="shared" si="5"/>
        <v>36.962353749158126</v>
      </c>
      <c r="G54" s="2">
        <f t="shared" si="5"/>
        <v>33.974631776741276</v>
      </c>
      <c r="H54" s="2">
        <f t="shared" si="5"/>
        <v>28.397688208932728</v>
      </c>
      <c r="I54" s="2">
        <f t="shared" si="5"/>
        <v>32.750299643170962</v>
      </c>
      <c r="J54" s="2">
        <f t="shared" si="5"/>
        <v>28.513541784337715</v>
      </c>
      <c r="K54" s="2">
        <f t="shared" si="5"/>
        <v>34.902719955297165</v>
      </c>
      <c r="L54" s="2" t="s">
        <v>31</v>
      </c>
      <c r="M54" s="2">
        <f t="shared" si="5"/>
        <v>34.965430981705616</v>
      </c>
      <c r="N54" s="33">
        <f t="shared" si="5"/>
        <v>44.176246095311541</v>
      </c>
      <c r="O54" s="34">
        <f>SUM(C54:N54)/11</f>
        <v>35.631405993907315</v>
      </c>
      <c r="P54" s="8">
        <v>2.1</v>
      </c>
      <c r="Q54" s="4">
        <v>2.9</v>
      </c>
    </row>
    <row r="55" spans="1:17" x14ac:dyDescent="0.25">
      <c r="A55" s="32" t="s">
        <v>38</v>
      </c>
      <c r="B55" s="1" t="s">
        <v>39</v>
      </c>
      <c r="C55" s="2">
        <f t="shared" si="5"/>
        <v>35.686299999999996</v>
      </c>
      <c r="D55" s="2">
        <f t="shared" si="5"/>
        <v>34.686655763950853</v>
      </c>
      <c r="E55" s="12">
        <f t="shared" si="5"/>
        <v>40.793956597428014</v>
      </c>
      <c r="F55" s="2">
        <f t="shared" si="5"/>
        <v>34.939768811338688</v>
      </c>
      <c r="G55" s="2">
        <f t="shared" si="5"/>
        <v>32.081850324753219</v>
      </c>
      <c r="H55" s="2">
        <f t="shared" si="5"/>
        <v>29.935469158882967</v>
      </c>
      <c r="I55" s="2">
        <f t="shared" si="5"/>
        <v>28.913778879602429</v>
      </c>
      <c r="J55" s="2">
        <f t="shared" si="5"/>
        <v>25.053912950494471</v>
      </c>
      <c r="K55" s="2">
        <f t="shared" si="5"/>
        <v>28.860476497762029</v>
      </c>
      <c r="L55" s="2">
        <f t="shared" si="5"/>
        <v>32.492648020535285</v>
      </c>
      <c r="M55" s="2">
        <f t="shared" si="5"/>
        <v>35.296342372072253</v>
      </c>
      <c r="N55" s="33">
        <f t="shared" si="5"/>
        <v>32.367318248465928</v>
      </c>
      <c r="O55" s="34">
        <f>SUM(C55:N55)/12</f>
        <v>32.592373135440518</v>
      </c>
      <c r="P55" s="3">
        <v>1.6</v>
      </c>
      <c r="Q55" s="4">
        <v>3.1</v>
      </c>
    </row>
    <row r="56" spans="1:17" x14ac:dyDescent="0.25">
      <c r="A56" s="32" t="s">
        <v>40</v>
      </c>
      <c r="B56" s="1" t="s">
        <v>41</v>
      </c>
      <c r="C56" s="2">
        <f t="shared" si="5"/>
        <v>31.748099999999997</v>
      </c>
      <c r="D56" s="2">
        <f t="shared" si="5"/>
        <v>31.950119758056463</v>
      </c>
      <c r="E56" s="2">
        <f t="shared" si="5"/>
        <v>32.873730910391046</v>
      </c>
      <c r="F56" s="2">
        <f t="shared" si="5"/>
        <v>28.331628709150024</v>
      </c>
      <c r="G56" s="2">
        <f t="shared" si="5"/>
        <v>27.437378190486285</v>
      </c>
      <c r="H56" s="2">
        <f t="shared" si="5"/>
        <v>22.882180535140019</v>
      </c>
      <c r="I56" s="2">
        <f t="shared" si="5"/>
        <v>30.392437923894466</v>
      </c>
      <c r="J56" s="2">
        <f t="shared" si="5"/>
        <v>30.350119865345832</v>
      </c>
      <c r="K56" s="2">
        <f t="shared" si="5"/>
        <v>29.457178286145201</v>
      </c>
      <c r="L56" s="2">
        <f t="shared" si="5"/>
        <v>40.757178574777996</v>
      </c>
      <c r="M56" s="2">
        <f t="shared" si="5"/>
        <v>34.671956231688156</v>
      </c>
      <c r="N56" s="33">
        <f t="shared" si="5"/>
        <v>41.269966192446006</v>
      </c>
      <c r="O56" s="34">
        <f t="shared" si="4"/>
        <v>31.843497931460124</v>
      </c>
      <c r="P56" s="3">
        <v>3.2</v>
      </c>
      <c r="Q56" s="4">
        <v>3.1</v>
      </c>
    </row>
    <row r="57" spans="1:17" x14ac:dyDescent="0.25">
      <c r="A57" s="32" t="s">
        <v>42</v>
      </c>
      <c r="B57" s="38" t="s">
        <v>43</v>
      </c>
      <c r="C57" s="2">
        <f t="shared" si="5"/>
        <v>34.784199999999998</v>
      </c>
      <c r="D57" s="2">
        <f t="shared" si="5"/>
        <v>36.619631772495516</v>
      </c>
      <c r="E57" s="2">
        <f t="shared" si="5"/>
        <v>32.51464728805152</v>
      </c>
      <c r="F57" s="2">
        <f t="shared" si="5"/>
        <v>31.095313471513975</v>
      </c>
      <c r="G57" s="2">
        <f t="shared" si="5"/>
        <v>33.402025623200693</v>
      </c>
      <c r="H57" s="2">
        <f t="shared" si="5"/>
        <v>23.601624597968698</v>
      </c>
      <c r="I57" s="2">
        <f t="shared" si="5"/>
        <v>28.951575333102639</v>
      </c>
      <c r="J57" s="2">
        <f t="shared" si="5"/>
        <v>23.10351339801927</v>
      </c>
      <c r="K57" s="2">
        <f t="shared" si="5"/>
        <v>29.636188822650187</v>
      </c>
      <c r="L57" s="2">
        <f t="shared" si="5"/>
        <v>34.65124216633037</v>
      </c>
      <c r="M57" s="2">
        <f t="shared" si="5"/>
        <v>29.309638976666019</v>
      </c>
      <c r="N57" s="33">
        <f t="shared" si="5"/>
        <v>38.098838676308553</v>
      </c>
      <c r="O57" s="34">
        <f>SUM(C57:N57)/12</f>
        <v>31.314036677192288</v>
      </c>
      <c r="P57" s="3">
        <v>1.2</v>
      </c>
      <c r="Q57" s="4">
        <v>2.8</v>
      </c>
    </row>
    <row r="58" spans="1:17" x14ac:dyDescent="0.25">
      <c r="A58" s="32" t="s">
        <v>44</v>
      </c>
      <c r="B58" s="38" t="s">
        <v>45</v>
      </c>
      <c r="C58" s="2">
        <f t="shared" si="5"/>
        <v>35.123699999999999</v>
      </c>
      <c r="D58" s="2">
        <f t="shared" si="5"/>
        <v>42.380071337782397</v>
      </c>
      <c r="E58" s="2">
        <f t="shared" si="5"/>
        <v>41.51289391546932</v>
      </c>
      <c r="F58" s="12">
        <f t="shared" si="5"/>
        <v>38.193838079820068</v>
      </c>
      <c r="G58" s="2">
        <f t="shared" si="5"/>
        <v>38.225257079854323</v>
      </c>
      <c r="H58" s="2">
        <f t="shared" si="5"/>
        <v>42.407175887325209</v>
      </c>
      <c r="I58" s="2">
        <f t="shared" si="5"/>
        <v>33.84508026945813</v>
      </c>
      <c r="J58" s="2">
        <f t="shared" si="5"/>
        <v>34.10084973198569</v>
      </c>
      <c r="K58" s="2">
        <f t="shared" si="5"/>
        <v>32.177664704136539</v>
      </c>
      <c r="L58" s="2">
        <f t="shared" si="5"/>
        <v>36.703454432449341</v>
      </c>
      <c r="M58" s="2">
        <f t="shared" si="5"/>
        <v>34.745504350947684</v>
      </c>
      <c r="N58" s="33">
        <f t="shared" si="5"/>
        <v>39.255639946889112</v>
      </c>
      <c r="O58" s="34">
        <f t="shared" si="4"/>
        <v>37.389260811343156</v>
      </c>
      <c r="P58" s="3">
        <v>3</v>
      </c>
      <c r="Q58" s="4">
        <v>2.9</v>
      </c>
    </row>
    <row r="59" spans="1:17" x14ac:dyDescent="0.25">
      <c r="A59" s="32" t="s">
        <v>46</v>
      </c>
      <c r="B59" s="32" t="s">
        <v>47</v>
      </c>
      <c r="C59" s="2">
        <f t="shared" si="5"/>
        <v>32.378599999999999</v>
      </c>
      <c r="D59" s="2">
        <f t="shared" si="5"/>
        <v>32.172076354605139</v>
      </c>
      <c r="E59" s="2">
        <f t="shared" si="5"/>
        <v>33.111270044409842</v>
      </c>
      <c r="F59" s="2">
        <f t="shared" si="5"/>
        <v>28.591345240021212</v>
      </c>
      <c r="G59" s="2">
        <f t="shared" si="5"/>
        <v>28.29909793802538</v>
      </c>
      <c r="H59" s="2">
        <f t="shared" si="5"/>
        <v>24.544869369043035</v>
      </c>
      <c r="I59" s="2">
        <f t="shared" si="5"/>
        <v>26.630528538281204</v>
      </c>
      <c r="J59" s="2">
        <f t="shared" si="5"/>
        <v>24.771281254844254</v>
      </c>
      <c r="K59" s="2">
        <f t="shared" si="5"/>
        <v>25.560612580041088</v>
      </c>
      <c r="L59" s="2">
        <f t="shared" si="5"/>
        <v>32.00871269589792</v>
      </c>
      <c r="M59" s="2">
        <f t="shared" si="5"/>
        <v>27.996852780047522</v>
      </c>
      <c r="N59" s="33">
        <f t="shared" si="5"/>
        <v>33.591688158367297</v>
      </c>
      <c r="O59" s="7">
        <f>SUM(C59:N59)/12</f>
        <v>29.138077912798654</v>
      </c>
      <c r="P59" s="3">
        <v>1.9</v>
      </c>
      <c r="Q59" s="4">
        <v>3</v>
      </c>
    </row>
    <row r="60" spans="1:17" x14ac:dyDescent="0.25">
      <c r="A60" s="32" t="s">
        <v>48</v>
      </c>
      <c r="B60" s="38" t="s">
        <v>49</v>
      </c>
      <c r="C60" s="2">
        <f t="shared" si="5"/>
        <v>38.780599999999993</v>
      </c>
      <c r="D60" s="2">
        <f t="shared" si="5"/>
        <v>39.545758070775371</v>
      </c>
      <c r="E60" s="2">
        <f t="shared" si="5"/>
        <v>36.439459711727899</v>
      </c>
      <c r="F60" s="2">
        <f t="shared" si="5"/>
        <v>35.864533968556103</v>
      </c>
      <c r="G60" s="2">
        <f t="shared" si="5"/>
        <v>33.624705794022027</v>
      </c>
      <c r="H60" s="2">
        <f t="shared" si="5"/>
        <v>31.395254489117448</v>
      </c>
      <c r="I60" s="2">
        <f t="shared" si="5"/>
        <v>32.266708757482213</v>
      </c>
      <c r="J60" s="2">
        <f t="shared" si="5"/>
        <v>30.178681877416388</v>
      </c>
      <c r="K60" s="2">
        <f t="shared" si="5"/>
        <v>30.823435952380951</v>
      </c>
      <c r="L60" s="2">
        <f t="shared" si="5"/>
        <v>29.311133042355046</v>
      </c>
      <c r="M60" s="2">
        <f t="shared" si="5"/>
        <v>36.432886978346367</v>
      </c>
      <c r="N60" s="33">
        <f t="shared" si="5"/>
        <v>38.862038249801941</v>
      </c>
      <c r="O60" s="7">
        <f>SUM(C60:N60)/12</f>
        <v>34.46043307433181</v>
      </c>
      <c r="P60" s="3">
        <v>2</v>
      </c>
      <c r="Q60" s="4">
        <v>3</v>
      </c>
    </row>
    <row r="61" spans="1:17" x14ac:dyDescent="0.25">
      <c r="A61" s="32" t="s">
        <v>50</v>
      </c>
      <c r="B61" s="38" t="s">
        <v>51</v>
      </c>
      <c r="C61" s="2">
        <f t="shared" si="5"/>
        <v>38.091900000000003</v>
      </c>
      <c r="D61" s="2">
        <f t="shared" si="5"/>
        <v>37.465652305960177</v>
      </c>
      <c r="E61" s="2">
        <f t="shared" si="5"/>
        <v>31.960239277807844</v>
      </c>
      <c r="F61" s="2">
        <f t="shared" si="5"/>
        <v>27.649621665700852</v>
      </c>
      <c r="G61" s="2">
        <f t="shared" si="5"/>
        <v>31.334281179859698</v>
      </c>
      <c r="H61" s="2">
        <f t="shared" si="5"/>
        <v>24.695995266394913</v>
      </c>
      <c r="I61" s="2">
        <f t="shared" si="5"/>
        <v>23.58976946370392</v>
      </c>
      <c r="J61" s="2" t="s">
        <v>31</v>
      </c>
      <c r="K61" s="2" t="s">
        <v>31</v>
      </c>
      <c r="L61" s="2" t="s">
        <v>31</v>
      </c>
      <c r="M61" s="2" t="s">
        <v>31</v>
      </c>
      <c r="N61" s="33" t="s">
        <v>31</v>
      </c>
      <c r="O61" s="7">
        <f>SUM(C61:N61)/7</f>
        <v>30.683922737061057</v>
      </c>
      <c r="P61" s="3">
        <v>2.9</v>
      </c>
      <c r="Q61" s="4">
        <v>2.8</v>
      </c>
    </row>
    <row r="62" spans="1:17" x14ac:dyDescent="0.25">
      <c r="A62" s="32" t="s">
        <v>52</v>
      </c>
      <c r="B62" s="38" t="s">
        <v>53</v>
      </c>
      <c r="C62" s="2">
        <f t="shared" ref="C62:N65" si="6">SUM(C20*0.97)</f>
        <v>43.601500000000001</v>
      </c>
      <c r="D62" s="2">
        <f t="shared" si="6"/>
        <v>39.235885135766566</v>
      </c>
      <c r="E62" s="2">
        <f t="shared" si="6"/>
        <v>38.286251212876955</v>
      </c>
      <c r="F62" s="2">
        <f t="shared" si="6"/>
        <v>38.604028436957869</v>
      </c>
      <c r="G62" s="2">
        <f t="shared" si="6"/>
        <v>34.763013142686923</v>
      </c>
      <c r="H62" s="2">
        <f t="shared" si="6"/>
        <v>32.932078526850297</v>
      </c>
      <c r="I62" s="2">
        <f t="shared" si="6"/>
        <v>33.956548915664619</v>
      </c>
      <c r="J62" s="2">
        <f t="shared" si="6"/>
        <v>31.970389945269659</v>
      </c>
      <c r="K62" s="2">
        <f t="shared" si="6"/>
        <v>35.375629257507704</v>
      </c>
      <c r="L62" s="2">
        <f t="shared" si="6"/>
        <v>39.079501822673393</v>
      </c>
      <c r="M62" s="2">
        <f t="shared" si="6"/>
        <v>40.046616883783543</v>
      </c>
      <c r="N62" s="33">
        <f t="shared" si="6"/>
        <v>39.556007775238989</v>
      </c>
      <c r="O62" s="43">
        <f>SUM(C62:N62)/12</f>
        <v>37.283954254606371</v>
      </c>
      <c r="P62" s="3">
        <v>4.7</v>
      </c>
      <c r="Q62" s="4">
        <v>2.7</v>
      </c>
    </row>
    <row r="63" spans="1:17" x14ac:dyDescent="0.25">
      <c r="A63" s="32" t="s">
        <v>54</v>
      </c>
      <c r="B63" s="38" t="s">
        <v>55</v>
      </c>
      <c r="C63" s="2">
        <f t="shared" si="6"/>
        <v>37.286799999999999</v>
      </c>
      <c r="D63" s="2">
        <f t="shared" si="6"/>
        <v>34.047588916538977</v>
      </c>
      <c r="E63" s="2">
        <f t="shared" si="6"/>
        <v>34.950668561826717</v>
      </c>
      <c r="F63" s="2">
        <f t="shared" si="6"/>
        <v>29.870934308685626</v>
      </c>
      <c r="G63" s="2">
        <f t="shared" si="6"/>
        <v>27.747225595713449</v>
      </c>
      <c r="H63" s="2">
        <f t="shared" si="6"/>
        <v>22.10168675592438</v>
      </c>
      <c r="I63" s="2">
        <f t="shared" si="6"/>
        <v>31.648673050249403</v>
      </c>
      <c r="J63" s="2">
        <f t="shared" si="6"/>
        <v>27.61398856631245</v>
      </c>
      <c r="K63" s="2">
        <f t="shared" si="6"/>
        <v>30.16198273370577</v>
      </c>
      <c r="L63" s="2">
        <f t="shared" si="6"/>
        <v>32.584573392592596</v>
      </c>
      <c r="M63" s="2">
        <f t="shared" si="6"/>
        <v>26.969928399164669</v>
      </c>
      <c r="N63" s="33">
        <f t="shared" si="6"/>
        <v>32.758565535517818</v>
      </c>
      <c r="O63" s="34">
        <f>SUM(C63:N63)/12</f>
        <v>30.645217984685985</v>
      </c>
      <c r="P63" s="3">
        <v>0.8</v>
      </c>
      <c r="Q63" s="4">
        <v>2.5</v>
      </c>
    </row>
    <row r="64" spans="1:17" x14ac:dyDescent="0.25">
      <c r="A64" s="32" t="s">
        <v>56</v>
      </c>
      <c r="B64" s="38" t="s">
        <v>57</v>
      </c>
      <c r="C64" s="2">
        <f t="shared" si="6"/>
        <v>38.906700000000001</v>
      </c>
      <c r="D64" s="2">
        <f t="shared" si="6"/>
        <v>39.692293856874599</v>
      </c>
      <c r="E64" s="2">
        <f t="shared" si="6"/>
        <v>37.597318107075687</v>
      </c>
      <c r="F64" s="2">
        <f t="shared" si="6"/>
        <v>36.515906034881255</v>
      </c>
      <c r="G64" s="2">
        <f t="shared" si="6"/>
        <v>33.88500730341854</v>
      </c>
      <c r="H64" s="2">
        <f t="shared" si="6"/>
        <v>27.351533086419753</v>
      </c>
      <c r="I64" s="2">
        <f t="shared" si="6"/>
        <v>31.278655086658894</v>
      </c>
      <c r="J64" s="2">
        <f t="shared" si="6"/>
        <v>29.876646602328819</v>
      </c>
      <c r="K64" s="2">
        <f t="shared" si="6"/>
        <v>32.396883650814296</v>
      </c>
      <c r="L64" s="2">
        <f t="shared" si="6"/>
        <v>34.581564844444443</v>
      </c>
      <c r="M64" s="2">
        <f t="shared" si="6"/>
        <v>40.752250811880245</v>
      </c>
      <c r="N64" s="33">
        <f t="shared" si="6"/>
        <v>41.271079203105963</v>
      </c>
      <c r="O64" s="34">
        <f>SUM(C64:N64)/12</f>
        <v>35.342153215658534</v>
      </c>
      <c r="P64" s="3">
        <v>3.6</v>
      </c>
      <c r="Q64" s="4">
        <v>2.8</v>
      </c>
    </row>
    <row r="65" spans="1:18" x14ac:dyDescent="0.25">
      <c r="A65" s="51" t="s">
        <v>58</v>
      </c>
      <c r="B65" s="13" t="s">
        <v>86</v>
      </c>
      <c r="C65" s="14">
        <f t="shared" si="6"/>
        <v>25.5595</v>
      </c>
      <c r="D65" s="14">
        <f t="shared" si="6"/>
        <v>28.266127936953875</v>
      </c>
      <c r="E65" s="14">
        <f t="shared" si="6"/>
        <v>27.948763043417582</v>
      </c>
      <c r="F65" s="14">
        <f t="shared" si="6"/>
        <v>23.262010397447053</v>
      </c>
      <c r="G65" s="14">
        <f t="shared" si="6"/>
        <v>22.820348513716336</v>
      </c>
      <c r="H65" s="14">
        <f t="shared" si="6"/>
        <v>17.20264289335347</v>
      </c>
      <c r="I65" s="14">
        <f t="shared" si="6"/>
        <v>18.822929996258111</v>
      </c>
      <c r="J65" s="14">
        <f t="shared" si="6"/>
        <v>17.895450151558936</v>
      </c>
      <c r="K65" s="14">
        <f t="shared" si="6"/>
        <v>19.757409644858093</v>
      </c>
      <c r="L65" s="14">
        <f t="shared" si="6"/>
        <v>25.038385148444565</v>
      </c>
      <c r="M65" s="14">
        <f t="shared" si="6"/>
        <v>24.831798442559329</v>
      </c>
      <c r="N65" s="52">
        <f t="shared" si="6"/>
        <v>29.637123294677373</v>
      </c>
      <c r="O65" s="34">
        <f>SUM(C65:N65)/12</f>
        <v>23.420207455270397</v>
      </c>
      <c r="P65" s="3">
        <v>0.4</v>
      </c>
      <c r="Q65" s="4">
        <v>2.8</v>
      </c>
    </row>
    <row r="66" spans="1:18" x14ac:dyDescent="0.25">
      <c r="A66" s="53"/>
      <c r="B66" s="54"/>
      <c r="C66" s="14"/>
      <c r="D66" s="55"/>
      <c r="E66" s="14"/>
      <c r="F66" s="14"/>
      <c r="G66" s="14"/>
      <c r="H66" s="56"/>
      <c r="I66" s="55"/>
      <c r="J66" s="55"/>
      <c r="K66" s="55"/>
      <c r="L66" s="14"/>
      <c r="M66" s="57"/>
      <c r="N66" s="52"/>
      <c r="O66" s="58"/>
      <c r="P66" s="59"/>
      <c r="Q66" s="4"/>
    </row>
    <row r="67" spans="1:18" x14ac:dyDescent="0.25">
      <c r="B67" s="41"/>
      <c r="C67" s="11">
        <f>SUM(C45:C64)/21</f>
        <v>35.743114285714285</v>
      </c>
      <c r="D67" s="42">
        <f t="shared" ref="D67:N67" si="7">SUM(D45:D64)/21</f>
        <v>32.560466894512629</v>
      </c>
      <c r="E67" s="42">
        <f t="shared" si="7"/>
        <v>33.972002177710664</v>
      </c>
      <c r="F67" s="42">
        <f t="shared" si="7"/>
        <v>31.879493271965679</v>
      </c>
      <c r="G67" s="42">
        <f t="shared" si="7"/>
        <v>30.371967645269603</v>
      </c>
      <c r="H67" s="42">
        <f t="shared" si="7"/>
        <v>25.595880005479131</v>
      </c>
      <c r="I67" s="42">
        <f t="shared" si="7"/>
        <v>30.191558108231394</v>
      </c>
      <c r="J67" s="42">
        <f t="shared" si="7"/>
        <v>26.31022592973418</v>
      </c>
      <c r="K67" s="42">
        <f t="shared" si="7"/>
        <v>28.933507165052117</v>
      </c>
      <c r="L67" s="42">
        <f t="shared" si="7"/>
        <v>29.941071124703846</v>
      </c>
      <c r="M67" s="42">
        <f t="shared" si="7"/>
        <v>31.022437487420909</v>
      </c>
      <c r="N67" s="42">
        <f t="shared" si="7"/>
        <v>34.46911389729506</v>
      </c>
      <c r="O67" s="60"/>
      <c r="P67" s="61" t="s">
        <v>87</v>
      </c>
      <c r="Q67" s="63"/>
      <c r="R67" s="63"/>
    </row>
    <row r="68" spans="1:18" x14ac:dyDescent="0.25">
      <c r="O68" s="25">
        <f>SUM(O45:O65)/21</f>
        <v>32.910543269945251</v>
      </c>
      <c r="P68" s="64" t="s">
        <v>88</v>
      </c>
      <c r="Q68" s="64"/>
      <c r="R68" s="64"/>
    </row>
    <row r="71" spans="1:18" x14ac:dyDescent="0.25">
      <c r="A71" s="18"/>
      <c r="B71" s="15" t="s">
        <v>89</v>
      </c>
      <c r="C71" s="28" t="s">
        <v>4</v>
      </c>
      <c r="D71" s="29" t="s">
        <v>5</v>
      </c>
      <c r="E71" s="29" t="s">
        <v>6</v>
      </c>
      <c r="F71" s="29" t="s">
        <v>7</v>
      </c>
      <c r="G71" s="29" t="s">
        <v>8</v>
      </c>
      <c r="H71" s="29" t="s">
        <v>9</v>
      </c>
      <c r="I71" s="29" t="s">
        <v>10</v>
      </c>
      <c r="J71" s="29" t="s">
        <v>11</v>
      </c>
      <c r="K71" s="29" t="s">
        <v>12</v>
      </c>
      <c r="L71" s="29" t="s">
        <v>13</v>
      </c>
      <c r="M71" s="29" t="s">
        <v>14</v>
      </c>
      <c r="N71" s="29" t="s">
        <v>15</v>
      </c>
      <c r="O71" s="30" t="s">
        <v>16</v>
      </c>
      <c r="P71" s="4"/>
      <c r="Q71" s="4"/>
    </row>
    <row r="72" spans="1:18" s="12" customFormat="1" x14ac:dyDescent="0.25">
      <c r="A72" s="19" t="s">
        <v>60</v>
      </c>
      <c r="B72" s="9" t="s">
        <v>61</v>
      </c>
      <c r="C72" s="10"/>
      <c r="D72" s="10"/>
      <c r="E72" s="10"/>
      <c r="F72" s="10"/>
      <c r="G72" s="10">
        <f>SUM(G24*0.97)</f>
        <v>33.140951230265117</v>
      </c>
      <c r="H72" s="10">
        <f t="shared" ref="H72:N79" si="8">SUM(H24*0.97)</f>
        <v>32.394096006182032</v>
      </c>
      <c r="I72" s="10">
        <f t="shared" si="8"/>
        <v>29.738718146892658</v>
      </c>
      <c r="J72" s="10">
        <f t="shared" si="8"/>
        <v>28.107949123470952</v>
      </c>
      <c r="K72" s="10">
        <f t="shared" si="8"/>
        <v>33.0867</v>
      </c>
      <c r="L72" s="10">
        <f t="shared" si="8"/>
        <v>34.597065794350357</v>
      </c>
      <c r="M72" s="10">
        <f t="shared" si="8"/>
        <v>29.578274461415702</v>
      </c>
      <c r="N72" s="10">
        <f t="shared" si="8"/>
        <v>34.721985594265561</v>
      </c>
      <c r="O72" s="7">
        <f t="shared" ref="O72:O79" si="9">SUM(O24*0.96)</f>
        <v>31.591637982289782</v>
      </c>
      <c r="P72" s="12">
        <v>3.7</v>
      </c>
      <c r="Q72" s="12">
        <v>2.8</v>
      </c>
    </row>
    <row r="73" spans="1:18" s="12" customFormat="1" x14ac:dyDescent="0.25">
      <c r="A73" s="19" t="s">
        <v>62</v>
      </c>
      <c r="B73" s="9" t="s">
        <v>63</v>
      </c>
      <c r="C73" s="10"/>
      <c r="D73" s="10"/>
      <c r="E73" s="10"/>
      <c r="F73" s="10"/>
      <c r="G73" s="10"/>
      <c r="H73" s="10"/>
      <c r="I73" s="10"/>
      <c r="J73" s="10">
        <f t="shared" si="8"/>
        <v>28.590003196038943</v>
      </c>
      <c r="K73" s="10">
        <f t="shared" si="8"/>
        <v>30.746213704210501</v>
      </c>
      <c r="L73" s="10">
        <f t="shared" si="8"/>
        <v>32.175623723372965</v>
      </c>
      <c r="M73" s="10">
        <f t="shared" si="8"/>
        <v>34.710092371159156</v>
      </c>
      <c r="N73" s="10">
        <f t="shared" si="8"/>
        <v>32.832359323577457</v>
      </c>
      <c r="O73" s="7">
        <f t="shared" si="9"/>
        <v>31.48291146920096</v>
      </c>
      <c r="P73" s="12">
        <v>0.5</v>
      </c>
      <c r="Q73" s="12">
        <v>2.8</v>
      </c>
    </row>
    <row r="74" spans="1:18" s="12" customFormat="1" x14ac:dyDescent="0.25">
      <c r="A74" s="19" t="s">
        <v>64</v>
      </c>
      <c r="B74" s="9" t="s">
        <v>65</v>
      </c>
      <c r="C74" s="10"/>
      <c r="D74" s="10"/>
      <c r="E74" s="10"/>
      <c r="F74" s="10"/>
      <c r="G74" s="10"/>
      <c r="H74" s="10"/>
      <c r="I74" s="10"/>
      <c r="J74" s="10">
        <f t="shared" si="8"/>
        <v>21.850817750494542</v>
      </c>
      <c r="K74" s="10">
        <f t="shared" si="8"/>
        <v>26.112405299888994</v>
      </c>
      <c r="L74" s="10">
        <f t="shared" si="8"/>
        <v>32.018302793958128</v>
      </c>
      <c r="M74" s="10">
        <f t="shared" si="8"/>
        <v>31.00706457681342</v>
      </c>
      <c r="N74" s="10">
        <f t="shared" si="8"/>
        <v>32.6646009020794</v>
      </c>
      <c r="O74" s="7">
        <f t="shared" si="9"/>
        <v>28.434446117588678</v>
      </c>
    </row>
    <row r="75" spans="1:18" s="12" customFormat="1" x14ac:dyDescent="0.25">
      <c r="A75" s="19" t="s">
        <v>66</v>
      </c>
      <c r="B75" s="9" t="s">
        <v>67</v>
      </c>
      <c r="C75" s="10"/>
      <c r="D75" s="10"/>
      <c r="E75" s="10"/>
      <c r="F75" s="10"/>
      <c r="G75" s="10"/>
      <c r="H75" s="10"/>
      <c r="I75" s="10"/>
      <c r="J75" s="10">
        <f t="shared" si="8"/>
        <v>24.924589913871639</v>
      </c>
      <c r="K75" s="10">
        <f t="shared" si="8"/>
        <v>31.903655618477117</v>
      </c>
      <c r="L75" s="10">
        <f t="shared" si="8"/>
        <v>34.744072767662409</v>
      </c>
      <c r="M75" s="10">
        <f t="shared" si="8"/>
        <v>36.095618660075978</v>
      </c>
      <c r="N75" s="10">
        <f t="shared" si="8"/>
        <v>36.318035034675745</v>
      </c>
      <c r="O75" s="7">
        <f t="shared" si="9"/>
        <v>32.459078992777812</v>
      </c>
      <c r="P75" s="12">
        <v>0.4</v>
      </c>
      <c r="Q75" s="12">
        <v>2.95</v>
      </c>
    </row>
    <row r="76" spans="1:18" s="12" customFormat="1" x14ac:dyDescent="0.25">
      <c r="A76" s="19" t="s">
        <v>68</v>
      </c>
      <c r="B76" s="9" t="s">
        <v>69</v>
      </c>
      <c r="C76" s="10"/>
      <c r="D76" s="10"/>
      <c r="E76" s="10"/>
      <c r="F76" s="10"/>
      <c r="G76" s="10"/>
      <c r="H76" s="10"/>
      <c r="I76" s="10"/>
      <c r="J76" s="10">
        <f t="shared" si="8"/>
        <v>22.625566035042908</v>
      </c>
      <c r="K76" s="10">
        <f t="shared" si="8"/>
        <v>29.560299759037854</v>
      </c>
      <c r="L76" s="10">
        <f t="shared" si="8"/>
        <v>32.312375996446853</v>
      </c>
      <c r="M76" s="10">
        <f t="shared" si="8"/>
        <v>30.859134603273091</v>
      </c>
      <c r="N76" s="10">
        <f t="shared" si="8"/>
        <v>33.604892181495508</v>
      </c>
      <c r="O76" s="7">
        <f t="shared" si="9"/>
        <v>29.485315016965849</v>
      </c>
      <c r="P76" s="12">
        <v>1.1000000000000001</v>
      </c>
      <c r="Q76" s="12">
        <v>2.9</v>
      </c>
    </row>
    <row r="77" spans="1:18" s="12" customFormat="1" x14ac:dyDescent="0.25">
      <c r="A77" s="19" t="s">
        <v>70</v>
      </c>
      <c r="B77" s="9" t="s">
        <v>71</v>
      </c>
      <c r="C77" s="10"/>
      <c r="D77" s="10"/>
      <c r="E77" s="10"/>
      <c r="F77" s="10"/>
      <c r="G77" s="10"/>
      <c r="H77" s="10"/>
      <c r="I77" s="10"/>
      <c r="J77" s="10">
        <f t="shared" si="8"/>
        <v>21.023194590408103</v>
      </c>
      <c r="K77" s="10">
        <f t="shared" si="8"/>
        <v>23.10305787518174</v>
      </c>
      <c r="L77" s="10">
        <f t="shared" si="8"/>
        <v>27.776971299119939</v>
      </c>
      <c r="M77" s="10">
        <f t="shared" si="8"/>
        <v>29.046164335229811</v>
      </c>
      <c r="N77" s="10">
        <f t="shared" si="8"/>
        <v>26.399834058247372</v>
      </c>
      <c r="O77" s="7">
        <f t="shared" si="9"/>
        <v>25.20726871584732</v>
      </c>
      <c r="P77" s="12">
        <v>0.6</v>
      </c>
      <c r="Q77" s="12">
        <v>2.85</v>
      </c>
    </row>
    <row r="78" spans="1:18" s="12" customFormat="1" x14ac:dyDescent="0.25">
      <c r="A78" s="19" t="s">
        <v>72</v>
      </c>
      <c r="B78" s="9" t="s">
        <v>73</v>
      </c>
      <c r="C78" s="10"/>
      <c r="D78" s="10"/>
      <c r="E78" s="10"/>
      <c r="F78" s="10"/>
      <c r="G78" s="10"/>
      <c r="H78" s="10"/>
      <c r="I78" s="10"/>
      <c r="J78" s="10">
        <f t="shared" si="8"/>
        <v>33.178329385072317</v>
      </c>
      <c r="K78" s="2">
        <f t="shared" si="8"/>
        <v>40.004169636659348</v>
      </c>
      <c r="L78" s="35">
        <f t="shared" si="8"/>
        <v>42.072527838642976</v>
      </c>
      <c r="M78" s="35">
        <f t="shared" si="8"/>
        <v>40.94289179477115</v>
      </c>
      <c r="N78" s="35">
        <f t="shared" si="8"/>
        <v>41.385801011346835</v>
      </c>
      <c r="O78" s="7">
        <f t="shared" si="9"/>
        <v>39.109354820584109</v>
      </c>
      <c r="P78" s="12">
        <v>1.2</v>
      </c>
      <c r="Q78" s="12">
        <v>2.9</v>
      </c>
    </row>
    <row r="79" spans="1:18" s="12" customFormat="1" x14ac:dyDescent="0.25">
      <c r="A79" s="19" t="s">
        <v>74</v>
      </c>
      <c r="B79" s="9" t="s">
        <v>75</v>
      </c>
      <c r="C79" s="10"/>
      <c r="D79" s="10"/>
      <c r="E79" s="10"/>
      <c r="F79" s="10"/>
      <c r="G79" s="10"/>
      <c r="H79" s="10"/>
      <c r="I79" s="10"/>
      <c r="J79" s="10">
        <f t="shared" si="8"/>
        <v>26.644652608958925</v>
      </c>
      <c r="K79" s="2">
        <f t="shared" si="8"/>
        <v>24.519320936072358</v>
      </c>
      <c r="L79" s="2">
        <f t="shared" si="8"/>
        <v>31.763761538842783</v>
      </c>
      <c r="M79" s="2">
        <f t="shared" si="8"/>
        <v>38.119244084786935</v>
      </c>
      <c r="N79" s="2">
        <f t="shared" si="8"/>
        <v>39.408975385227038</v>
      </c>
      <c r="O79" s="7">
        <f t="shared" si="9"/>
        <v>31.760353891078868</v>
      </c>
      <c r="P79" s="12">
        <v>1.3</v>
      </c>
      <c r="Q79" s="12">
        <v>2.8</v>
      </c>
    </row>
  </sheetData>
  <mergeCells count="4">
    <mergeCell ref="P34:R34"/>
    <mergeCell ref="P35:R35"/>
    <mergeCell ref="P67:R67"/>
    <mergeCell ref="P68:R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 Jones</dc:creator>
  <cp:lastModifiedBy>Callum Head</cp:lastModifiedBy>
  <dcterms:created xsi:type="dcterms:W3CDTF">2019-07-31T10:50:06Z</dcterms:created>
  <dcterms:modified xsi:type="dcterms:W3CDTF">2019-07-31T10:53:29Z</dcterms:modified>
</cp:coreProperties>
</file>